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15480" windowHeight="7440"/>
  </bookViews>
  <sheets>
    <sheet name="Лист1" sheetId="1" r:id="rId1"/>
  </sheets>
  <definedNames>
    <definedName name="_xlnm._FilterDatabase" localSheetId="0" hidden="1">Лист1!$A$10:$L$130</definedName>
    <definedName name="_xlnm.Print_Area" localSheetId="0">Лист1!$A$1:$H$130</definedName>
  </definedNames>
  <calcPr calcId="124519"/>
</workbook>
</file>

<file path=xl/calcChain.xml><?xml version="1.0" encoding="utf-8"?>
<calcChain xmlns="http://schemas.openxmlformats.org/spreadsheetml/2006/main">
  <c r="H23" i="1"/>
  <c r="H22"/>
  <c r="H65"/>
  <c r="H112"/>
  <c r="H33"/>
  <c r="H120" l="1"/>
  <c r="H72"/>
  <c r="H14"/>
  <c r="H103" l="1"/>
  <c r="H98"/>
  <c r="H54"/>
  <c r="H53"/>
  <c r="H118"/>
  <c r="H59"/>
  <c r="H18"/>
  <c r="H17"/>
  <c r="H71"/>
  <c r="H16"/>
  <c r="H13"/>
  <c r="H117"/>
  <c r="H100"/>
  <c r="H85"/>
  <c r="H60"/>
  <c r="H47"/>
  <c r="H46"/>
  <c r="H45"/>
  <c r="H43"/>
  <c r="H41"/>
  <c r="H37"/>
  <c r="H12" l="1"/>
  <c r="H94"/>
  <c r="H32"/>
  <c r="H49"/>
  <c r="H111"/>
  <c r="H84"/>
  <c r="H83" l="1"/>
  <c r="H11" s="1"/>
</calcChain>
</file>

<file path=xl/sharedStrings.xml><?xml version="1.0" encoding="utf-8"?>
<sst xmlns="http://schemas.openxmlformats.org/spreadsheetml/2006/main" count="370" uniqueCount="132">
  <si>
    <t>Наименование</t>
  </si>
  <si>
    <t>ЦСР</t>
  </si>
  <si>
    <t>ВР</t>
  </si>
  <si>
    <t>Сумма</t>
  </si>
  <si>
    <t>тыс. рублей</t>
  </si>
  <si>
    <t>Защита населения и территории ЗАТО Шиханы от чрезвычайных ситуаций природного и техногенного характера на 2015-2017 гг.</t>
  </si>
  <si>
    <t>ВСЕГО</t>
  </si>
  <si>
    <t>Проведение дератизационных мероприятий</t>
  </si>
  <si>
    <t>Развитие образования в ЗАТО Шиханы на 2015-2017 годы</t>
  </si>
  <si>
    <t>Предоставление общедоступного бесплатного дошкольного образования и воспитания</t>
  </si>
  <si>
    <t>Обслуживание программного обеспечения электронного комплектования детей в дошкольной образовательной организации</t>
  </si>
  <si>
    <t>Подпрограмма «Развитие системы общего образования в ЗАТО Шиханы на 2015-2017 годы»</t>
  </si>
  <si>
    <t>Перевозка обучающихся при подготовке и проведению ЕГЭ</t>
  </si>
  <si>
    <t>Подпрограмма «Развитие системы дополнительного образования в ЗАТО Шиханы на 2015-2017 годы»</t>
  </si>
  <si>
    <t>Предоставление общедоступного и бесплатного начального общего, основного общего, среднего общего образования по основным общеобразовательным программам</t>
  </si>
  <si>
    <t>Функционирование МКУ «Управление образования, культуры и спорта ЗАТО Шиханы»</t>
  </si>
  <si>
    <t>Городские мероприятия сферы образования</t>
  </si>
  <si>
    <t>РЗ</t>
  </si>
  <si>
    <t>ПР</t>
  </si>
  <si>
    <t>Развитие культуры и средств массовой информации в ЗАТО Шиханы на 2015-2017 годы</t>
  </si>
  <si>
    <t>Библиотечное обслуживание населения, комплектование и обеспечение сохранности библиотечных фондов</t>
  </si>
  <si>
    <t>Организация работы клубных формирований</t>
  </si>
  <si>
    <t>Обеспечение населения доступным жильем и   жилищно-коммунальными услугами, благоустройство территории ЗАТО Шиханы на 2015-2017 годы</t>
  </si>
  <si>
    <t>Благоустройство территории ЗАТО Шиханы</t>
  </si>
  <si>
    <t>Обеспечение функционирования МКУ «УГХ ЗАТО Шиханы»</t>
  </si>
  <si>
    <t>Организация уличного освещения</t>
  </si>
  <si>
    <t>Развитие физической культуры, спорта и молодежной политики в ЗАТО Шиханы на 2015 - 2017 годы</t>
  </si>
  <si>
    <t>Строительство спортивно – оздоровительного комплекса</t>
  </si>
  <si>
    <t>Охрана СОК</t>
  </si>
  <si>
    <t>Реализация полномочий в сфере молодёжной политики</t>
  </si>
  <si>
    <t>Развитие экономики и управление муниципальным имуществом ЗАТО Шиханы на 2015 - 2017 годы</t>
  </si>
  <si>
    <t>Оплата взносов на проведение капитального  ремонта общего имущества многоквартирных домов (МКД) за находящиеся в муниципальной собственности помещения в МКД</t>
  </si>
  <si>
    <t>Развитие муниципального управления и централизация в ЗАТО Шиханы на 2015 - 2017 годы</t>
  </si>
  <si>
    <t>Обеспечение деятельности Государственной автоматизированной системы «Выборы»</t>
  </si>
  <si>
    <t>Доплата к пенсии за муниципальный стаж</t>
  </si>
  <si>
    <t>Обслуживание муниципального долга</t>
  </si>
  <si>
    <t>Подпрограмма «Развитие системы дошкольного образования в ЗАТО Шиханы на 2015-2017 годы»</t>
  </si>
  <si>
    <t>01</t>
  </si>
  <si>
    <t>03</t>
  </si>
  <si>
    <t>04</t>
  </si>
  <si>
    <t>06</t>
  </si>
  <si>
    <t>13</t>
  </si>
  <si>
    <t>07</t>
  </si>
  <si>
    <t>10</t>
  </si>
  <si>
    <t>05</t>
  </si>
  <si>
    <t>02</t>
  </si>
  <si>
    <t>09</t>
  </si>
  <si>
    <t>12</t>
  </si>
  <si>
    <t>08</t>
  </si>
  <si>
    <t>11</t>
  </si>
  <si>
    <t>Обеспечение функционирования органов местного самоуправления</t>
  </si>
  <si>
    <t>Социальная поддержка граждан в ЗАТО Шиханы на 2015-2017 гг.</t>
  </si>
  <si>
    <t>Обеспечение исполнения отдельных государственных полномочий</t>
  </si>
  <si>
    <t>Исполнение переданных государственных  полномочий по исполнению функций  государственного управления охраной труда</t>
  </si>
  <si>
    <t xml:space="preserve">Исполнение переданных государственных  полномочий по организации предоставления и предоставлению гражданам  субсидий на оплату жилого помещения и коммунальных услуг  </t>
  </si>
  <si>
    <t xml:space="preserve">Исполнение переданных государственных  полномочий по исполнению функций  службы опеки и попечительства 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</si>
  <si>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организации, реализующие общеобразовательную программу дошкольного образования</t>
  </si>
  <si>
    <t>Организация питания обучающихся</t>
  </si>
  <si>
    <t>Ведомственная целевая программа "Повышение безопасности дорожного движения в ЗАТО Шиханы на 2015 - 2017 годы"</t>
  </si>
  <si>
    <t>к решению Собрания депутатов ЗАТО Шиханы</t>
  </si>
  <si>
    <t>Присмотр и уход за детьми дошкольного возраста</t>
  </si>
  <si>
    <t xml:space="preserve">                  Глава ЗАТО Шиханы</t>
  </si>
  <si>
    <t xml:space="preserve">           А.К. Гломадин</t>
  </si>
  <si>
    <t xml:space="preserve">                                                                                              от _________ г. № ___________</t>
  </si>
  <si>
    <t>Освежение запасов средств индивидуальной защиты, ГСМ, медицинского имущества и дезинфекционных средств</t>
  </si>
  <si>
    <t>Резервный фонд администрации ЗАТО Шиханы</t>
  </si>
  <si>
    <t>Оплата услуг за отопление,  содержание и текущий ремонт общего имущества многоквартирных домов (МКД) за незаселенные, находящиеся в муниципальной собственности, помещения в МКД</t>
  </si>
  <si>
    <t>00000</t>
  </si>
  <si>
    <t>Содержание и обеспечение деятельности МКУ «УПРАВЛЕНИЕ ПО ДЕЛАМ ГО И ЧС ЗАТО ШИХАНЫ"</t>
  </si>
  <si>
    <t xml:space="preserve">Выполнение межевых, геодезических и кадастровых работ  (земельные участки) </t>
  </si>
  <si>
    <t>Участие в областных олимпиадах, соревнованиях и конкурсах в сфере образования</t>
  </si>
  <si>
    <t>Предоставление субсидий Шиханской городской общественной организации ветеранов (пенсионеров войны, труда, Вооружённых сил и правоохранительных органов)</t>
  </si>
  <si>
    <t>09710</t>
  </si>
  <si>
    <t>77В00</t>
  </si>
  <si>
    <t>77Б00</t>
  </si>
  <si>
    <t>02200</t>
  </si>
  <si>
    <t>02100</t>
  </si>
  <si>
    <t>03400</t>
  </si>
  <si>
    <t>20010</t>
  </si>
  <si>
    <t>04200</t>
  </si>
  <si>
    <t>00590</t>
  </si>
  <si>
    <t>08800</t>
  </si>
  <si>
    <t>Код целевой статьи</t>
  </si>
  <si>
    <t>00591</t>
  </si>
  <si>
    <t>00592</t>
  </si>
  <si>
    <t>Ведомственная целевая программа "Профилактика правонарушений на территории ЗАТО Шиханы на 2016-2017 гг."</t>
  </si>
  <si>
    <t xml:space="preserve">Организация обучения по программа дополнительного образования </t>
  </si>
  <si>
    <t>Организация и проведение городских культурно-массовых мероприятий</t>
  </si>
  <si>
    <t>77Е00</t>
  </si>
  <si>
    <t>Осуществление органами местного самоуправления государственных полномочий по исполнению функций комиссий по делам несовершеннолетних и защите их прав</t>
  </si>
  <si>
    <t>Обследование технического состояния многоквартирного жилого дома (признание многоквартирного дома аварийным)</t>
  </si>
  <si>
    <t>99050</t>
  </si>
  <si>
    <t>89730</t>
  </si>
  <si>
    <t>99990</t>
  </si>
  <si>
    <t>200</t>
  </si>
  <si>
    <t>77Д00</t>
  </si>
  <si>
    <t>77Г00</t>
  </si>
  <si>
    <t>Проведение мероприятий по отлову и содержанию безнадзорных животных</t>
  </si>
  <si>
    <t>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</si>
  <si>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L0200</t>
  </si>
  <si>
    <t>300</t>
  </si>
  <si>
    <t>S7200</t>
  </si>
  <si>
    <t>Обеспечение льготным проездом в автобусном транспорте автотранспортных предприятий ЗАТО Шиханы студентов, проживающих в ЗАТО Шиханы, обучающиеся в учебных заведениях г. Вольска</t>
  </si>
  <si>
    <t>Програм- мная статья</t>
  </si>
  <si>
    <t>направ-ление расходов</t>
  </si>
  <si>
    <t>Оценка рыночной стоимости имущества и размера арендной платы муниципального имущества, уплата налогов  в отношении  муниципального имущества</t>
  </si>
  <si>
    <t>Выполнение работ по технической инвентаризации (оформление технических паспортов)</t>
  </si>
  <si>
    <t>Обеспечение жилыми помещениями молодых семей, проживающих на территории ЗАТО Шиханы</t>
  </si>
  <si>
    <t>Предоставление грантов вновь зарегистрированным и действующим менее одного года субъектам малого предпринимательства</t>
  </si>
  <si>
    <t>L064A</t>
  </si>
  <si>
    <t>51590</t>
  </si>
  <si>
    <t>Текущий ремонт помещений</t>
  </si>
  <si>
    <t>Выявление, техническая паспортизация и принятие в казну бесхозяйных объектов</t>
  </si>
  <si>
    <r>
      <t xml:space="preserve">Ведомственная целевая программа "Организация отдыха, оздоровления и занятости детей в ЗАТО Шиханы на </t>
    </r>
    <r>
      <rPr>
        <sz val="11"/>
        <rFont val="Calibri"/>
        <family val="2"/>
        <charset val="204"/>
        <scheme val="minor"/>
      </rPr>
      <t>2017-2020</t>
    </r>
    <r>
      <rPr>
        <sz val="11"/>
        <color theme="1"/>
        <rFont val="Calibri"/>
        <family val="2"/>
        <charset val="204"/>
        <scheme val="minor"/>
      </rPr>
      <t xml:space="preserve"> годы"</t>
    </r>
  </si>
  <si>
    <t>Переселение граждан из ЗАТО</t>
  </si>
  <si>
    <t>Замена ламп уличного освещения на энергосберегающие</t>
  </si>
  <si>
    <t>Переселение из аварийного жилья</t>
  </si>
  <si>
    <t>Строительство карты для захоронения ТБО</t>
  </si>
  <si>
    <t>Приобретение аварийно-спасательного автомобиля</t>
  </si>
  <si>
    <t>Функционирование МКУ "Редакция газеты Шиханские новости"</t>
  </si>
  <si>
    <t>Содержание хоккейной коробки</t>
  </si>
  <si>
    <t>Организация физкультурно-массовых спортивных мероприятий</t>
  </si>
  <si>
    <t>Повышение уровня безопасности дошкольной образовательной организации</t>
  </si>
  <si>
    <t>Проведение капитального ремонта в общеобразовательных учреждениях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</si>
  <si>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бюджета ЗАТО Шиханы на 2017 год</t>
  </si>
  <si>
    <t>Ведомственная целевая программа "Доступная среда ЗАТО Шиханы" на 2017-2020 годы</t>
  </si>
  <si>
    <t>99130</t>
  </si>
  <si>
    <t>Разработка, проектирование и приведение в соответствие с требованиями законодательства документов  градостроительного планирования ЗАТО Шиханы (правила землепользования и застройки, нормативы градостроительного проектирования, комплексные программы развития инфраструктуры)</t>
  </si>
  <si>
    <t>Ведомственная целевая программа "Профилактика терроризма и экстремизма в ЗАТО Шиханы на 2017 -2020 гг."</t>
  </si>
  <si>
    <t>Ведомственная целевая программа "Профилактика незаконного потребления наркотических средств и психотропных веществ, наркомании в ЗАТО Шиханы на 2017 -2020 гг."</t>
  </si>
  <si>
    <t xml:space="preserve">                                                                                           Приложение № 5</t>
  </si>
  <si>
    <t>Проект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</si>
</sst>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_р_."/>
  </numFmts>
  <fonts count="2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2"/>
      <color indexed="8"/>
      <name val="Calibri"/>
      <family val="2"/>
      <charset val="204"/>
    </font>
    <font>
      <i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9.3000000000000007"/>
      <name val="Arial"/>
      <family val="2"/>
    </font>
    <font>
      <sz val="1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.3000000000000007"/>
      <name val="Arial"/>
      <family val="2"/>
      <charset val="204"/>
    </font>
    <font>
      <b/>
      <sz val="9.3000000000000007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9.3000000000000007"/>
      <name val="Arial"/>
      <family val="2"/>
    </font>
    <font>
      <sz val="9.5"/>
      <name val="Arial"/>
      <family val="2"/>
      <charset val="204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18" fillId="0" borderId="0" xfId="0" applyFont="1" applyFill="1" applyAlignment="1">
      <alignment wrapText="1"/>
    </xf>
    <xf numFmtId="164" fontId="0" fillId="0" borderId="0" xfId="0" applyNumberForma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164" fontId="0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7" fillId="0" borderId="2" xfId="0" applyFont="1" applyFill="1" applyBorder="1" applyAlignment="1">
      <alignment horizontal="left" vertical="center" wrapText="1"/>
    </xf>
    <xf numFmtId="164" fontId="13" fillId="0" borderId="1" xfId="0" applyNumberFormat="1" applyFont="1" applyFill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164" fontId="0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49" fontId="10" fillId="0" borderId="2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20" fillId="0" borderId="0" xfId="0" applyFont="1" applyFill="1"/>
    <xf numFmtId="0" fontId="0" fillId="0" borderId="0" xfId="0" applyFill="1"/>
    <xf numFmtId="49" fontId="0" fillId="0" borderId="0" xfId="0" applyNumberFormat="1" applyFill="1"/>
    <xf numFmtId="164" fontId="0" fillId="0" borderId="0" xfId="0" applyNumberForma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 wrapText="1"/>
    </xf>
    <xf numFmtId="164" fontId="1" fillId="0" borderId="0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164" fontId="1" fillId="0" borderId="3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/>
    <xf numFmtId="164" fontId="1" fillId="0" borderId="0" xfId="0" applyNumberFormat="1" applyFont="1" applyFill="1"/>
    <xf numFmtId="0" fontId="13" fillId="0" borderId="2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165" fontId="0" fillId="0" borderId="0" xfId="0" applyNumberFormat="1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49" fontId="7" fillId="0" borderId="0" xfId="0" applyNumberFormat="1" applyFont="1" applyFill="1"/>
    <xf numFmtId="49" fontId="8" fillId="0" borderId="0" xfId="0" applyNumberFormat="1" applyFont="1" applyFill="1"/>
    <xf numFmtId="164" fontId="8" fillId="0" borderId="0" xfId="0" applyNumberFormat="1" applyFon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32"/>
  <sheetViews>
    <sheetView tabSelected="1" view="pageBreakPreview" workbookViewId="0">
      <selection activeCell="A6" sqref="A6"/>
    </sheetView>
  </sheetViews>
  <sheetFormatPr defaultRowHeight="15"/>
  <cols>
    <col min="1" max="1" width="56.42578125" style="52" customWidth="1"/>
    <col min="2" max="2" width="9.28515625" style="52" hidden="1" customWidth="1"/>
    <col min="3" max="3" width="8.5703125" style="52" customWidth="1"/>
    <col min="4" max="4" width="8.42578125" style="52" customWidth="1"/>
    <col min="5" max="5" width="5.28515625" style="52" customWidth="1"/>
    <col min="6" max="6" width="4.42578125" style="53" customWidth="1"/>
    <col min="7" max="7" width="4.5703125" style="53" customWidth="1"/>
    <col min="8" max="8" width="10.140625" style="54" customWidth="1"/>
    <col min="9" max="9" width="9.7109375" style="54" customWidth="1"/>
    <col min="10" max="10" width="9.140625" style="52"/>
    <col min="11" max="11" width="9.7109375" style="52" bestFit="1" customWidth="1"/>
    <col min="12" max="16384" width="9.140625" style="52"/>
  </cols>
  <sheetData>
    <row r="1" spans="1:12" ht="15.75">
      <c r="A1" s="51" t="s">
        <v>131</v>
      </c>
    </row>
    <row r="2" spans="1:12" ht="15.75">
      <c r="A2" s="55" t="s">
        <v>130</v>
      </c>
      <c r="B2" s="55"/>
      <c r="C2" s="55"/>
      <c r="D2" s="55"/>
      <c r="E2" s="55"/>
      <c r="F2" s="55"/>
      <c r="G2" s="55"/>
      <c r="H2" s="55"/>
      <c r="I2" s="56"/>
    </row>
    <row r="3" spans="1:12" ht="15.75">
      <c r="A3" s="57" t="s">
        <v>59</v>
      </c>
      <c r="B3" s="57"/>
      <c r="C3" s="57"/>
      <c r="D3" s="57"/>
      <c r="E3" s="57"/>
      <c r="F3" s="57"/>
      <c r="G3" s="57"/>
      <c r="H3" s="57"/>
      <c r="I3" s="58"/>
    </row>
    <row r="4" spans="1:12" ht="15.75">
      <c r="A4" s="57" t="s">
        <v>63</v>
      </c>
      <c r="B4" s="57"/>
      <c r="C4" s="57"/>
      <c r="D4" s="57"/>
      <c r="E4" s="57"/>
      <c r="F4" s="57"/>
      <c r="G4" s="57"/>
      <c r="H4" s="57"/>
      <c r="I4" s="59"/>
    </row>
    <row r="7" spans="1:12" ht="57.75" customHeight="1">
      <c r="A7" s="60" t="s">
        <v>124</v>
      </c>
      <c r="B7" s="60"/>
      <c r="C7" s="60"/>
      <c r="D7" s="60"/>
      <c r="E7" s="60"/>
      <c r="F7" s="60"/>
      <c r="G7" s="60"/>
      <c r="H7" s="61"/>
      <c r="I7" s="61"/>
    </row>
    <row r="8" spans="1:12">
      <c r="C8" s="62"/>
      <c r="D8" s="62"/>
      <c r="H8" s="63" t="s">
        <v>4</v>
      </c>
      <c r="I8" s="63"/>
    </row>
    <row r="9" spans="1:12">
      <c r="A9" s="64" t="s">
        <v>0</v>
      </c>
      <c r="B9" s="64" t="s">
        <v>1</v>
      </c>
      <c r="C9" s="65" t="s">
        <v>82</v>
      </c>
      <c r="D9" s="65"/>
      <c r="E9" s="64" t="s">
        <v>2</v>
      </c>
      <c r="F9" s="66" t="s">
        <v>17</v>
      </c>
      <c r="G9" s="66" t="s">
        <v>18</v>
      </c>
      <c r="H9" s="67" t="s">
        <v>3</v>
      </c>
      <c r="I9" s="68"/>
    </row>
    <row r="10" spans="1:12" s="71" customFormat="1" ht="39">
      <c r="A10" s="64"/>
      <c r="B10" s="64"/>
      <c r="C10" s="69" t="s">
        <v>103</v>
      </c>
      <c r="D10" s="69" t="s">
        <v>104</v>
      </c>
      <c r="E10" s="64"/>
      <c r="F10" s="66"/>
      <c r="G10" s="66"/>
      <c r="H10" s="70"/>
      <c r="I10" s="68"/>
    </row>
    <row r="11" spans="1:12" s="71" customFormat="1">
      <c r="A11" s="72" t="s">
        <v>6</v>
      </c>
      <c r="B11" s="73"/>
      <c r="C11" s="73"/>
      <c r="D11" s="73"/>
      <c r="E11" s="73"/>
      <c r="F11" s="74"/>
      <c r="G11" s="74"/>
      <c r="H11" s="75">
        <f>H49+H83+H111+H71+H118+H60+H12+H129+H32+H127+H126+H128</f>
        <v>170633.40000000002</v>
      </c>
      <c r="I11" s="76"/>
      <c r="J11" s="77"/>
      <c r="K11" s="77"/>
      <c r="L11" s="77"/>
    </row>
    <row r="12" spans="1:12" s="79" customFormat="1" ht="30">
      <c r="A12" s="78" t="s">
        <v>32</v>
      </c>
      <c r="B12" s="20">
        <v>7100000</v>
      </c>
      <c r="C12" s="73">
        <v>71000</v>
      </c>
      <c r="D12" s="74" t="s">
        <v>67</v>
      </c>
      <c r="E12" s="73"/>
      <c r="F12" s="74"/>
      <c r="G12" s="74"/>
      <c r="H12" s="36">
        <f>SUM(H13:H31)</f>
        <v>24173.600000000006</v>
      </c>
      <c r="I12" s="28"/>
    </row>
    <row r="13" spans="1:12" s="79" customFormat="1">
      <c r="A13" s="43" t="s">
        <v>50</v>
      </c>
      <c r="B13" s="20"/>
      <c r="C13" s="7">
        <v>71001</v>
      </c>
      <c r="D13" s="8" t="s">
        <v>76</v>
      </c>
      <c r="E13" s="7">
        <v>100</v>
      </c>
      <c r="F13" s="8" t="s">
        <v>37</v>
      </c>
      <c r="G13" s="8" t="s">
        <v>45</v>
      </c>
      <c r="H13" s="33">
        <f>630+190.3</f>
        <v>820.3</v>
      </c>
      <c r="I13" s="27"/>
      <c r="J13" s="80"/>
    </row>
    <row r="14" spans="1:12" ht="15" customHeight="1">
      <c r="A14" s="50"/>
      <c r="B14" s="6">
        <v>7190220</v>
      </c>
      <c r="C14" s="7">
        <v>71001</v>
      </c>
      <c r="D14" s="8" t="s">
        <v>75</v>
      </c>
      <c r="E14" s="7">
        <v>100</v>
      </c>
      <c r="F14" s="8" t="s">
        <v>37</v>
      </c>
      <c r="G14" s="8" t="s">
        <v>38</v>
      </c>
      <c r="H14" s="34">
        <f>482.6+9+145.8+30.6+13.2-31.5</f>
        <v>649.70000000000016</v>
      </c>
      <c r="I14" s="25"/>
    </row>
    <row r="15" spans="1:12">
      <c r="A15" s="50"/>
      <c r="B15" s="6">
        <v>7190220</v>
      </c>
      <c r="C15" s="7">
        <v>71001</v>
      </c>
      <c r="D15" s="8" t="s">
        <v>75</v>
      </c>
      <c r="E15" s="7">
        <v>200</v>
      </c>
      <c r="F15" s="8" t="s">
        <v>37</v>
      </c>
      <c r="G15" s="8" t="s">
        <v>38</v>
      </c>
      <c r="H15" s="34">
        <v>16</v>
      </c>
      <c r="I15" s="25"/>
    </row>
    <row r="16" spans="1:12">
      <c r="A16" s="50"/>
      <c r="B16" s="6">
        <v>7190210</v>
      </c>
      <c r="C16" s="7">
        <v>71001</v>
      </c>
      <c r="D16" s="8" t="s">
        <v>76</v>
      </c>
      <c r="E16" s="7">
        <v>100</v>
      </c>
      <c r="F16" s="8" t="s">
        <v>37</v>
      </c>
      <c r="G16" s="8" t="s">
        <v>39</v>
      </c>
      <c r="H16" s="34">
        <f>970.3+293</f>
        <v>1263.3</v>
      </c>
      <c r="I16" s="27"/>
      <c r="J16" s="80"/>
    </row>
    <row r="17" spans="1:10">
      <c r="A17" s="50"/>
      <c r="B17" s="6">
        <v>7190220</v>
      </c>
      <c r="C17" s="7">
        <v>71001</v>
      </c>
      <c r="D17" s="8" t="s">
        <v>75</v>
      </c>
      <c r="E17" s="7">
        <v>100</v>
      </c>
      <c r="F17" s="8" t="s">
        <v>37</v>
      </c>
      <c r="G17" s="8" t="s">
        <v>39</v>
      </c>
      <c r="H17" s="34">
        <f>3369.8+1017.7+61.8+92.5</f>
        <v>4541.8</v>
      </c>
      <c r="I17" s="27"/>
      <c r="J17" s="80"/>
    </row>
    <row r="18" spans="1:10">
      <c r="A18" s="50"/>
      <c r="B18" s="6">
        <v>7190220</v>
      </c>
      <c r="C18" s="7">
        <v>71001</v>
      </c>
      <c r="D18" s="8" t="s">
        <v>75</v>
      </c>
      <c r="E18" s="7">
        <v>200</v>
      </c>
      <c r="F18" s="8" t="s">
        <v>37</v>
      </c>
      <c r="G18" s="8" t="s">
        <v>39</v>
      </c>
      <c r="H18" s="34">
        <f>407.8+44</f>
        <v>451.8</v>
      </c>
      <c r="I18" s="27"/>
      <c r="J18" s="54"/>
    </row>
    <row r="19" spans="1:10">
      <c r="A19" s="50"/>
      <c r="B19" s="6">
        <v>7190220</v>
      </c>
      <c r="C19" s="7">
        <v>71001</v>
      </c>
      <c r="D19" s="8" t="s">
        <v>75</v>
      </c>
      <c r="E19" s="7">
        <v>800</v>
      </c>
      <c r="F19" s="8" t="s">
        <v>37</v>
      </c>
      <c r="G19" s="8" t="s">
        <v>39</v>
      </c>
      <c r="H19" s="34">
        <v>38</v>
      </c>
      <c r="I19" s="27"/>
      <c r="J19" s="54"/>
    </row>
    <row r="20" spans="1:10">
      <c r="A20" s="50"/>
      <c r="B20" s="6">
        <v>7190220</v>
      </c>
      <c r="C20" s="7">
        <v>71001</v>
      </c>
      <c r="D20" s="8" t="s">
        <v>75</v>
      </c>
      <c r="E20" s="7">
        <v>100</v>
      </c>
      <c r="F20" s="8" t="s">
        <v>37</v>
      </c>
      <c r="G20" s="8" t="s">
        <v>40</v>
      </c>
      <c r="H20" s="34">
        <v>1702.5</v>
      </c>
      <c r="I20" s="27"/>
    </row>
    <row r="21" spans="1:10">
      <c r="A21" s="50"/>
      <c r="B21" s="6"/>
      <c r="C21" s="7">
        <v>71001</v>
      </c>
      <c r="D21" s="8" t="s">
        <v>75</v>
      </c>
      <c r="E21" s="7">
        <v>200</v>
      </c>
      <c r="F21" s="8" t="s">
        <v>37</v>
      </c>
      <c r="G21" s="8" t="s">
        <v>40</v>
      </c>
      <c r="H21" s="34">
        <v>11</v>
      </c>
      <c r="I21" s="27"/>
    </row>
    <row r="22" spans="1:10">
      <c r="A22" s="50"/>
      <c r="B22" s="6">
        <v>7190220</v>
      </c>
      <c r="C22" s="7">
        <v>71001</v>
      </c>
      <c r="D22" s="8" t="s">
        <v>75</v>
      </c>
      <c r="E22" s="7">
        <v>100</v>
      </c>
      <c r="F22" s="8" t="s">
        <v>37</v>
      </c>
      <c r="G22" s="8" t="s">
        <v>41</v>
      </c>
      <c r="H22" s="34">
        <f>3334.9+2332.2+704.3+1254.3-2.5</f>
        <v>7623.2000000000007</v>
      </c>
      <c r="I22" s="25"/>
    </row>
    <row r="23" spans="1:10">
      <c r="A23" s="50"/>
      <c r="B23" s="6">
        <v>7190220</v>
      </c>
      <c r="C23" s="7">
        <v>71001</v>
      </c>
      <c r="D23" s="8" t="s">
        <v>75</v>
      </c>
      <c r="E23" s="7">
        <v>200</v>
      </c>
      <c r="F23" s="8" t="s">
        <v>37</v>
      </c>
      <c r="G23" s="8" t="s">
        <v>41</v>
      </c>
      <c r="H23" s="34">
        <f>7152.5+153.1-39.2+11-2000+2.5</f>
        <v>5279.9000000000005</v>
      </c>
      <c r="I23" s="25"/>
    </row>
    <row r="24" spans="1:10">
      <c r="A24" s="44"/>
      <c r="B24" s="6">
        <v>7190220</v>
      </c>
      <c r="C24" s="7">
        <v>71001</v>
      </c>
      <c r="D24" s="8" t="s">
        <v>75</v>
      </c>
      <c r="E24" s="7">
        <v>800</v>
      </c>
      <c r="F24" s="8" t="s">
        <v>37</v>
      </c>
      <c r="G24" s="8" t="s">
        <v>41</v>
      </c>
      <c r="H24" s="34">
        <v>31.4</v>
      </c>
      <c r="I24" s="25"/>
    </row>
    <row r="25" spans="1:10">
      <c r="A25" s="31" t="s">
        <v>111</v>
      </c>
      <c r="B25" s="6"/>
      <c r="C25" s="7">
        <v>71007</v>
      </c>
      <c r="D25" s="8" t="s">
        <v>75</v>
      </c>
      <c r="E25" s="7">
        <v>200</v>
      </c>
      <c r="F25" s="8" t="s">
        <v>37</v>
      </c>
      <c r="G25" s="8" t="s">
        <v>41</v>
      </c>
      <c r="H25" s="34">
        <v>200</v>
      </c>
      <c r="I25" s="25"/>
    </row>
    <row r="26" spans="1:10">
      <c r="A26" s="47" t="s">
        <v>52</v>
      </c>
      <c r="B26" s="6">
        <v>7197160</v>
      </c>
      <c r="C26" s="7">
        <v>71003</v>
      </c>
      <c r="D26" s="7">
        <v>76500</v>
      </c>
      <c r="E26" s="7">
        <v>100</v>
      </c>
      <c r="F26" s="8" t="s">
        <v>37</v>
      </c>
      <c r="G26" s="8" t="s">
        <v>39</v>
      </c>
      <c r="H26" s="35">
        <v>190.5</v>
      </c>
      <c r="I26" s="26"/>
    </row>
    <row r="27" spans="1:10">
      <c r="A27" s="48"/>
      <c r="B27" s="6">
        <v>7197160</v>
      </c>
      <c r="C27" s="7">
        <v>71003</v>
      </c>
      <c r="D27" s="7">
        <v>76500</v>
      </c>
      <c r="E27" s="7">
        <v>200</v>
      </c>
      <c r="F27" s="8" t="s">
        <v>37</v>
      </c>
      <c r="G27" s="8" t="s">
        <v>39</v>
      </c>
      <c r="H27" s="35">
        <v>3.9</v>
      </c>
      <c r="I27" s="26"/>
    </row>
    <row r="28" spans="1:10">
      <c r="A28" s="48"/>
      <c r="B28" s="6">
        <v>7197160</v>
      </c>
      <c r="C28" s="7">
        <v>71003</v>
      </c>
      <c r="D28" s="7">
        <v>76500</v>
      </c>
      <c r="E28" s="7">
        <v>800</v>
      </c>
      <c r="F28" s="8" t="s">
        <v>37</v>
      </c>
      <c r="G28" s="8" t="s">
        <v>39</v>
      </c>
      <c r="H28" s="35">
        <v>0.8</v>
      </c>
      <c r="I28" s="26"/>
    </row>
    <row r="29" spans="1:10">
      <c r="A29" s="48"/>
      <c r="B29" s="6">
        <v>7195118</v>
      </c>
      <c r="C29" s="7">
        <v>71003</v>
      </c>
      <c r="D29" s="7">
        <v>51180</v>
      </c>
      <c r="E29" s="7">
        <v>100</v>
      </c>
      <c r="F29" s="8" t="s">
        <v>45</v>
      </c>
      <c r="G29" s="8" t="s">
        <v>38</v>
      </c>
      <c r="H29" s="35">
        <v>153.9</v>
      </c>
      <c r="I29" s="26"/>
    </row>
    <row r="30" spans="1:10" ht="30">
      <c r="A30" s="4" t="s">
        <v>33</v>
      </c>
      <c r="B30" s="6">
        <v>7190340</v>
      </c>
      <c r="C30" s="7">
        <v>71004</v>
      </c>
      <c r="D30" s="8" t="s">
        <v>77</v>
      </c>
      <c r="E30" s="7">
        <v>200</v>
      </c>
      <c r="F30" s="8" t="s">
        <v>37</v>
      </c>
      <c r="G30" s="8" t="s">
        <v>42</v>
      </c>
      <c r="H30" s="34">
        <v>127.6</v>
      </c>
      <c r="I30" s="25"/>
    </row>
    <row r="31" spans="1:10">
      <c r="A31" s="4" t="s">
        <v>34</v>
      </c>
      <c r="B31" s="6">
        <v>7192001</v>
      </c>
      <c r="C31" s="7">
        <v>71005</v>
      </c>
      <c r="D31" s="8" t="s">
        <v>78</v>
      </c>
      <c r="E31" s="7">
        <v>300</v>
      </c>
      <c r="F31" s="8" t="s">
        <v>43</v>
      </c>
      <c r="G31" s="8" t="s">
        <v>37</v>
      </c>
      <c r="H31" s="34">
        <v>1068</v>
      </c>
      <c r="I31" s="25"/>
    </row>
    <row r="32" spans="1:10" ht="30">
      <c r="A32" s="78" t="s">
        <v>51</v>
      </c>
      <c r="B32" s="20">
        <v>7200000</v>
      </c>
      <c r="C32" s="73">
        <v>72000</v>
      </c>
      <c r="D32" s="74" t="s">
        <v>67</v>
      </c>
      <c r="E32" s="73"/>
      <c r="F32" s="74"/>
      <c r="G32" s="74"/>
      <c r="H32" s="36">
        <f>SUM(H33:H48)</f>
        <v>3668.7999999999997</v>
      </c>
      <c r="I32" s="28"/>
    </row>
    <row r="33" spans="1:9" ht="30" customHeight="1">
      <c r="A33" s="81" t="s">
        <v>125</v>
      </c>
      <c r="B33" s="20"/>
      <c r="C33" s="7">
        <v>72001</v>
      </c>
      <c r="D33" s="7">
        <v>99990</v>
      </c>
      <c r="E33" s="7">
        <v>600</v>
      </c>
      <c r="F33" s="8" t="s">
        <v>48</v>
      </c>
      <c r="G33" s="8" t="s">
        <v>37</v>
      </c>
      <c r="H33" s="36">
        <f>3.5+1</f>
        <v>4.5</v>
      </c>
      <c r="I33" s="28"/>
    </row>
    <row r="34" spans="1:9">
      <c r="A34" s="82"/>
      <c r="B34" s="20"/>
      <c r="C34" s="7">
        <v>72001</v>
      </c>
      <c r="D34" s="7">
        <v>99990</v>
      </c>
      <c r="E34" s="7">
        <v>200</v>
      </c>
      <c r="F34" s="8" t="s">
        <v>39</v>
      </c>
      <c r="G34" s="8" t="s">
        <v>48</v>
      </c>
      <c r="H34" s="36">
        <v>360</v>
      </c>
      <c r="I34" s="28"/>
    </row>
    <row r="35" spans="1:9">
      <c r="A35" s="83"/>
      <c r="B35" s="20"/>
      <c r="C35" s="7">
        <v>72001</v>
      </c>
      <c r="D35" s="7">
        <v>99990</v>
      </c>
      <c r="E35" s="7">
        <v>200</v>
      </c>
      <c r="F35" s="8" t="s">
        <v>48</v>
      </c>
      <c r="G35" s="8" t="s">
        <v>37</v>
      </c>
      <c r="H35" s="36">
        <v>16</v>
      </c>
      <c r="I35" s="28"/>
    </row>
    <row r="36" spans="1:9">
      <c r="A36" s="47" t="s">
        <v>54</v>
      </c>
      <c r="B36" s="6">
        <v>7297140</v>
      </c>
      <c r="C36" s="7">
        <v>72002</v>
      </c>
      <c r="D36" s="7" t="s">
        <v>74</v>
      </c>
      <c r="E36" s="7">
        <v>100</v>
      </c>
      <c r="F36" s="8" t="s">
        <v>37</v>
      </c>
      <c r="G36" s="8" t="s">
        <v>39</v>
      </c>
      <c r="H36" s="35">
        <v>193.1</v>
      </c>
      <c r="I36" s="26"/>
    </row>
    <row r="37" spans="1:9">
      <c r="A37" s="48"/>
      <c r="B37" s="6">
        <v>7297140</v>
      </c>
      <c r="C37" s="7">
        <v>72002</v>
      </c>
      <c r="D37" s="7" t="s">
        <v>74</v>
      </c>
      <c r="E37" s="7">
        <v>200</v>
      </c>
      <c r="F37" s="8" t="s">
        <v>37</v>
      </c>
      <c r="G37" s="8" t="s">
        <v>39</v>
      </c>
      <c r="H37" s="35">
        <f>13.5-9.6</f>
        <v>3.9000000000000004</v>
      </c>
      <c r="I37" s="26"/>
    </row>
    <row r="38" spans="1:9">
      <c r="A38" s="48"/>
      <c r="B38" s="6">
        <v>7297310</v>
      </c>
      <c r="C38" s="7">
        <v>72002</v>
      </c>
      <c r="D38" s="7" t="s">
        <v>73</v>
      </c>
      <c r="E38" s="7">
        <v>200</v>
      </c>
      <c r="F38" s="8" t="s">
        <v>43</v>
      </c>
      <c r="G38" s="8" t="s">
        <v>38</v>
      </c>
      <c r="H38" s="34">
        <v>37.4</v>
      </c>
      <c r="I38" s="25"/>
    </row>
    <row r="39" spans="1:9">
      <c r="A39" s="49"/>
      <c r="B39" s="6">
        <v>7297310</v>
      </c>
      <c r="C39" s="7">
        <v>72002</v>
      </c>
      <c r="D39" s="7" t="s">
        <v>73</v>
      </c>
      <c r="E39" s="7">
        <v>300</v>
      </c>
      <c r="F39" s="8" t="s">
        <v>43</v>
      </c>
      <c r="G39" s="8" t="s">
        <v>38</v>
      </c>
      <c r="H39" s="34">
        <v>2073</v>
      </c>
      <c r="I39" s="25"/>
    </row>
    <row r="40" spans="1:9">
      <c r="A40" s="47" t="s">
        <v>89</v>
      </c>
      <c r="B40" s="9">
        <v>7297410</v>
      </c>
      <c r="C40" s="7">
        <v>72003</v>
      </c>
      <c r="D40" s="10">
        <v>76600</v>
      </c>
      <c r="E40" s="7">
        <v>100</v>
      </c>
      <c r="F40" s="8" t="s">
        <v>37</v>
      </c>
      <c r="G40" s="8" t="s">
        <v>39</v>
      </c>
      <c r="H40" s="35">
        <v>183.6</v>
      </c>
      <c r="I40" s="26"/>
    </row>
    <row r="41" spans="1:9" ht="37.5" customHeight="1">
      <c r="A41" s="49"/>
      <c r="B41" s="9">
        <v>7297410</v>
      </c>
      <c r="C41" s="7">
        <v>72003</v>
      </c>
      <c r="D41" s="10">
        <v>76600</v>
      </c>
      <c r="E41" s="7">
        <v>200</v>
      </c>
      <c r="F41" s="8" t="s">
        <v>37</v>
      </c>
      <c r="G41" s="8" t="s">
        <v>39</v>
      </c>
      <c r="H41" s="35">
        <f>29.9-9.7</f>
        <v>20.2</v>
      </c>
      <c r="I41" s="26"/>
    </row>
    <row r="42" spans="1:9">
      <c r="A42" s="47" t="s">
        <v>55</v>
      </c>
      <c r="B42" s="6">
        <v>7297170</v>
      </c>
      <c r="C42" s="7">
        <v>72004</v>
      </c>
      <c r="D42" s="7">
        <v>76400</v>
      </c>
      <c r="E42" s="7">
        <v>100</v>
      </c>
      <c r="F42" s="8" t="s">
        <v>37</v>
      </c>
      <c r="G42" s="8" t="s">
        <v>39</v>
      </c>
      <c r="H42" s="35">
        <v>182.9</v>
      </c>
      <c r="I42" s="26"/>
    </row>
    <row r="43" spans="1:9">
      <c r="A43" s="48"/>
      <c r="B43" s="6">
        <v>7297170</v>
      </c>
      <c r="C43" s="7">
        <v>72004</v>
      </c>
      <c r="D43" s="7">
        <v>76400</v>
      </c>
      <c r="E43" s="7">
        <v>200</v>
      </c>
      <c r="F43" s="8" t="s">
        <v>37</v>
      </c>
      <c r="G43" s="8" t="s">
        <v>39</v>
      </c>
      <c r="H43" s="35">
        <f>33.8-9.6</f>
        <v>24.199999999999996</v>
      </c>
      <c r="I43" s="26"/>
    </row>
    <row r="44" spans="1:9">
      <c r="A44" s="48"/>
      <c r="B44" s="6">
        <v>7297180</v>
      </c>
      <c r="C44" s="7">
        <v>72004</v>
      </c>
      <c r="D44" s="7" t="s">
        <v>88</v>
      </c>
      <c r="E44" s="7">
        <v>100</v>
      </c>
      <c r="F44" s="8" t="s">
        <v>37</v>
      </c>
      <c r="G44" s="8" t="s">
        <v>39</v>
      </c>
      <c r="H44" s="35">
        <v>175.2</v>
      </c>
      <c r="I44" s="26"/>
    </row>
    <row r="45" spans="1:9">
      <c r="A45" s="49"/>
      <c r="B45" s="6">
        <v>7297180</v>
      </c>
      <c r="C45" s="7">
        <v>72004</v>
      </c>
      <c r="D45" s="7" t="s">
        <v>88</v>
      </c>
      <c r="E45" s="7">
        <v>200</v>
      </c>
      <c r="F45" s="8" t="s">
        <v>37</v>
      </c>
      <c r="G45" s="8" t="s">
        <v>39</v>
      </c>
      <c r="H45" s="35">
        <f>19.4-9.6</f>
        <v>9.7999999999999989</v>
      </c>
      <c r="I45" s="26"/>
    </row>
    <row r="46" spans="1:9">
      <c r="A46" s="47" t="s">
        <v>53</v>
      </c>
      <c r="B46" s="6">
        <v>7297120</v>
      </c>
      <c r="C46" s="7">
        <v>72005</v>
      </c>
      <c r="D46" s="7">
        <v>76300</v>
      </c>
      <c r="E46" s="7">
        <v>100</v>
      </c>
      <c r="F46" s="8" t="s">
        <v>37</v>
      </c>
      <c r="G46" s="8" t="s">
        <v>39</v>
      </c>
      <c r="H46" s="35">
        <f>175.2+13</f>
        <v>188.2</v>
      </c>
      <c r="I46" s="26"/>
    </row>
    <row r="47" spans="1:9">
      <c r="A47" s="49"/>
      <c r="B47" s="6">
        <v>7297120</v>
      </c>
      <c r="C47" s="7">
        <v>72005</v>
      </c>
      <c r="D47" s="7">
        <v>76300</v>
      </c>
      <c r="E47" s="7">
        <v>200</v>
      </c>
      <c r="F47" s="8" t="s">
        <v>37</v>
      </c>
      <c r="G47" s="8" t="s">
        <v>39</v>
      </c>
      <c r="H47" s="35">
        <f>29.4-9.6-13</f>
        <v>6.7999999999999972</v>
      </c>
      <c r="I47" s="26"/>
    </row>
    <row r="48" spans="1:9" ht="60">
      <c r="A48" s="40" t="s">
        <v>102</v>
      </c>
      <c r="B48" s="6"/>
      <c r="C48" s="16">
        <v>72006</v>
      </c>
      <c r="D48" s="17" t="s">
        <v>92</v>
      </c>
      <c r="E48" s="7">
        <v>800</v>
      </c>
      <c r="F48" s="18" t="s">
        <v>39</v>
      </c>
      <c r="G48" s="19" t="s">
        <v>48</v>
      </c>
      <c r="H48" s="35">
        <v>190</v>
      </c>
      <c r="I48" s="26"/>
    </row>
    <row r="49" spans="1:10" ht="45">
      <c r="A49" s="78" t="s">
        <v>5</v>
      </c>
      <c r="B49" s="20">
        <v>7300000</v>
      </c>
      <c r="C49" s="73">
        <v>73000</v>
      </c>
      <c r="D49" s="74" t="s">
        <v>67</v>
      </c>
      <c r="E49" s="73"/>
      <c r="F49" s="74"/>
      <c r="G49" s="74"/>
      <c r="H49" s="36">
        <f>SUM(H50:H59)</f>
        <v>8708.0999999999985</v>
      </c>
      <c r="I49" s="28"/>
    </row>
    <row r="50" spans="1:10" ht="45">
      <c r="A50" s="84" t="s">
        <v>128</v>
      </c>
      <c r="B50" s="20"/>
      <c r="C50" s="7">
        <v>73002</v>
      </c>
      <c r="D50" s="17" t="s">
        <v>93</v>
      </c>
      <c r="E50" s="19" t="s">
        <v>94</v>
      </c>
      <c r="F50" s="18" t="s">
        <v>38</v>
      </c>
      <c r="G50" s="19" t="s">
        <v>46</v>
      </c>
      <c r="H50" s="33">
        <v>144</v>
      </c>
      <c r="I50" s="27"/>
    </row>
    <row r="51" spans="1:10" ht="45">
      <c r="A51" s="2" t="s">
        <v>85</v>
      </c>
      <c r="B51" s="6">
        <v>7319999</v>
      </c>
      <c r="C51" s="7">
        <v>73003</v>
      </c>
      <c r="D51" s="7">
        <v>99990</v>
      </c>
      <c r="E51" s="7">
        <v>200</v>
      </c>
      <c r="F51" s="8" t="s">
        <v>38</v>
      </c>
      <c r="G51" s="8" t="s">
        <v>45</v>
      </c>
      <c r="H51" s="34">
        <v>108.1</v>
      </c>
      <c r="I51" s="25"/>
    </row>
    <row r="52" spans="1:10" ht="60">
      <c r="A52" s="84" t="s">
        <v>129</v>
      </c>
      <c r="B52" s="6"/>
      <c r="C52" s="7">
        <v>73004</v>
      </c>
      <c r="D52" s="7">
        <v>99990</v>
      </c>
      <c r="E52" s="7">
        <v>200</v>
      </c>
      <c r="F52" s="14" t="s">
        <v>42</v>
      </c>
      <c r="G52" s="14" t="s">
        <v>42</v>
      </c>
      <c r="H52" s="34">
        <v>2</v>
      </c>
      <c r="I52" s="25"/>
    </row>
    <row r="53" spans="1:10">
      <c r="A53" s="43" t="s">
        <v>68</v>
      </c>
      <c r="B53" s="6">
        <v>7390420</v>
      </c>
      <c r="C53" s="7">
        <v>73005</v>
      </c>
      <c r="D53" s="8" t="s">
        <v>79</v>
      </c>
      <c r="E53" s="7">
        <v>100</v>
      </c>
      <c r="F53" s="8" t="s">
        <v>38</v>
      </c>
      <c r="G53" s="8" t="s">
        <v>46</v>
      </c>
      <c r="H53" s="34">
        <f>7526.2-1333.4</f>
        <v>6192.7999999999993</v>
      </c>
      <c r="I53" s="25"/>
    </row>
    <row r="54" spans="1:10">
      <c r="A54" s="50"/>
      <c r="B54" s="6">
        <v>7390420</v>
      </c>
      <c r="C54" s="7">
        <v>73005</v>
      </c>
      <c r="D54" s="8" t="s">
        <v>79</v>
      </c>
      <c r="E54" s="7">
        <v>200</v>
      </c>
      <c r="F54" s="8" t="s">
        <v>38</v>
      </c>
      <c r="G54" s="8" t="s">
        <v>46</v>
      </c>
      <c r="H54" s="34">
        <f>1820.5-434.5</f>
        <v>1386</v>
      </c>
      <c r="I54" s="25"/>
    </row>
    <row r="55" spans="1:10">
      <c r="A55" s="44"/>
      <c r="B55" s="6">
        <v>7390420</v>
      </c>
      <c r="C55" s="7">
        <v>73005</v>
      </c>
      <c r="D55" s="8" t="s">
        <v>79</v>
      </c>
      <c r="E55" s="7">
        <v>800</v>
      </c>
      <c r="F55" s="8" t="s">
        <v>38</v>
      </c>
      <c r="G55" s="8" t="s">
        <v>46</v>
      </c>
      <c r="H55" s="34">
        <v>6.2</v>
      </c>
      <c r="I55" s="25"/>
    </row>
    <row r="56" spans="1:10">
      <c r="A56" s="43" t="s">
        <v>64</v>
      </c>
      <c r="B56" s="6">
        <v>7399901</v>
      </c>
      <c r="C56" s="7">
        <v>73006</v>
      </c>
      <c r="D56" s="7">
        <v>99010</v>
      </c>
      <c r="E56" s="7">
        <v>800</v>
      </c>
      <c r="F56" s="8" t="s">
        <v>38</v>
      </c>
      <c r="G56" s="8" t="s">
        <v>46</v>
      </c>
      <c r="H56" s="34">
        <v>1</v>
      </c>
      <c r="I56" s="25"/>
    </row>
    <row r="57" spans="1:10">
      <c r="A57" s="44"/>
      <c r="B57" s="6"/>
      <c r="C57" s="7">
        <v>73006</v>
      </c>
      <c r="D57" s="7">
        <v>99010</v>
      </c>
      <c r="E57" s="7">
        <v>200</v>
      </c>
      <c r="F57" s="8" t="s">
        <v>38</v>
      </c>
      <c r="G57" s="8" t="s">
        <v>46</v>
      </c>
      <c r="H57" s="34">
        <v>48</v>
      </c>
      <c r="I57" s="25"/>
    </row>
    <row r="58" spans="1:10">
      <c r="A58" s="42" t="s">
        <v>118</v>
      </c>
      <c r="B58" s="6"/>
      <c r="C58" s="7">
        <v>73007</v>
      </c>
      <c r="D58" s="7">
        <v>99010</v>
      </c>
      <c r="E58" s="7">
        <v>200</v>
      </c>
      <c r="F58" s="8" t="s">
        <v>38</v>
      </c>
      <c r="G58" s="8" t="s">
        <v>46</v>
      </c>
      <c r="H58" s="34">
        <v>780</v>
      </c>
      <c r="I58" s="25"/>
    </row>
    <row r="59" spans="1:10">
      <c r="A59" s="2" t="s">
        <v>7</v>
      </c>
      <c r="B59" s="6">
        <v>7399903</v>
      </c>
      <c r="C59" s="7">
        <v>73009</v>
      </c>
      <c r="D59" s="7">
        <v>99030</v>
      </c>
      <c r="E59" s="7">
        <v>200</v>
      </c>
      <c r="F59" s="8" t="s">
        <v>46</v>
      </c>
      <c r="G59" s="8" t="s">
        <v>42</v>
      </c>
      <c r="H59" s="34">
        <f>45-5</f>
        <v>40</v>
      </c>
      <c r="I59" s="25"/>
    </row>
    <row r="60" spans="1:10" s="79" customFormat="1" ht="30">
      <c r="A60" s="78" t="s">
        <v>30</v>
      </c>
      <c r="B60" s="20">
        <v>7400000</v>
      </c>
      <c r="C60" s="73">
        <v>74000</v>
      </c>
      <c r="D60" s="74" t="s">
        <v>67</v>
      </c>
      <c r="E60" s="73"/>
      <c r="F60" s="74"/>
      <c r="G60" s="74"/>
      <c r="H60" s="36">
        <f>SUM(H61:H70)</f>
        <v>1304.5</v>
      </c>
      <c r="I60" s="28"/>
    </row>
    <row r="61" spans="1:10" s="79" customFormat="1" ht="18.75" customHeight="1">
      <c r="A61" s="32" t="s">
        <v>108</v>
      </c>
      <c r="B61" s="20"/>
      <c r="C61" s="7">
        <v>74001</v>
      </c>
      <c r="D61" s="7" t="s">
        <v>109</v>
      </c>
      <c r="E61" s="7">
        <v>800</v>
      </c>
      <c r="F61" s="8" t="s">
        <v>39</v>
      </c>
      <c r="G61" s="8" t="s">
        <v>47</v>
      </c>
      <c r="H61" s="34">
        <v>5.2</v>
      </c>
      <c r="I61" s="85"/>
      <c r="J61" s="24"/>
    </row>
    <row r="62" spans="1:10" ht="45" customHeight="1">
      <c r="A62" s="43" t="s">
        <v>105</v>
      </c>
      <c r="B62" s="6">
        <v>7499905</v>
      </c>
      <c r="C62" s="7">
        <v>74002</v>
      </c>
      <c r="D62" s="7">
        <v>99050</v>
      </c>
      <c r="E62" s="7">
        <v>200</v>
      </c>
      <c r="F62" s="8" t="s">
        <v>37</v>
      </c>
      <c r="G62" s="8" t="s">
        <v>41</v>
      </c>
      <c r="H62" s="34">
        <v>20</v>
      </c>
      <c r="I62" s="25"/>
    </row>
    <row r="63" spans="1:10">
      <c r="A63" s="44"/>
      <c r="B63" s="6"/>
      <c r="C63" s="7">
        <v>74002</v>
      </c>
      <c r="D63" s="7">
        <v>99050</v>
      </c>
      <c r="E63" s="7">
        <v>800</v>
      </c>
      <c r="F63" s="8" t="s">
        <v>37</v>
      </c>
      <c r="G63" s="8" t="s">
        <v>41</v>
      </c>
      <c r="H63" s="34">
        <v>40.6</v>
      </c>
      <c r="I63" s="25"/>
    </row>
    <row r="64" spans="1:10" ht="48">
      <c r="A64" s="5" t="s">
        <v>66</v>
      </c>
      <c r="B64" s="6">
        <v>7499928</v>
      </c>
      <c r="C64" s="7">
        <v>74006</v>
      </c>
      <c r="D64" s="7">
        <v>99280</v>
      </c>
      <c r="E64" s="7">
        <v>200</v>
      </c>
      <c r="F64" s="8" t="s">
        <v>37</v>
      </c>
      <c r="G64" s="8" t="s">
        <v>41</v>
      </c>
      <c r="H64" s="34">
        <v>418.3</v>
      </c>
      <c r="I64" s="25"/>
    </row>
    <row r="65" spans="1:10" ht="60">
      <c r="A65" s="2" t="s">
        <v>31</v>
      </c>
      <c r="B65" s="6">
        <v>7499908</v>
      </c>
      <c r="C65" s="7">
        <v>74007</v>
      </c>
      <c r="D65" s="7">
        <v>99080</v>
      </c>
      <c r="E65" s="7">
        <v>200</v>
      </c>
      <c r="F65" s="8" t="s">
        <v>44</v>
      </c>
      <c r="G65" s="8" t="s">
        <v>37</v>
      </c>
      <c r="H65" s="34">
        <f>321+7.4</f>
        <v>328.4</v>
      </c>
      <c r="I65" s="25"/>
    </row>
    <row r="66" spans="1:10" ht="30">
      <c r="A66" s="2" t="s">
        <v>106</v>
      </c>
      <c r="B66" s="6"/>
      <c r="C66" s="7">
        <v>74008</v>
      </c>
      <c r="D66" s="7">
        <v>99090</v>
      </c>
      <c r="E66" s="7">
        <v>200</v>
      </c>
      <c r="F66" s="8" t="s">
        <v>37</v>
      </c>
      <c r="G66" s="8" t="s">
        <v>41</v>
      </c>
      <c r="H66" s="34">
        <v>30</v>
      </c>
      <c r="I66" s="25"/>
    </row>
    <row r="67" spans="1:10" ht="30">
      <c r="A67" s="2" t="s">
        <v>69</v>
      </c>
      <c r="B67" s="6">
        <v>7499910</v>
      </c>
      <c r="C67" s="7">
        <v>74009</v>
      </c>
      <c r="D67" s="7">
        <v>99100</v>
      </c>
      <c r="E67" s="7">
        <v>200</v>
      </c>
      <c r="F67" s="8" t="s">
        <v>39</v>
      </c>
      <c r="G67" s="8" t="s">
        <v>47</v>
      </c>
      <c r="H67" s="34">
        <v>105</v>
      </c>
      <c r="I67" s="25"/>
    </row>
    <row r="68" spans="1:10" ht="24">
      <c r="A68" s="5" t="s">
        <v>90</v>
      </c>
      <c r="B68" s="6"/>
      <c r="C68" s="7">
        <v>74010</v>
      </c>
      <c r="D68" s="17" t="s">
        <v>91</v>
      </c>
      <c r="E68" s="7">
        <v>200</v>
      </c>
      <c r="F68" s="19" t="s">
        <v>37</v>
      </c>
      <c r="G68" s="19" t="s">
        <v>41</v>
      </c>
      <c r="H68" s="34">
        <v>30</v>
      </c>
      <c r="I68" s="25"/>
    </row>
    <row r="69" spans="1:10" ht="72">
      <c r="A69" s="86" t="s">
        <v>127</v>
      </c>
      <c r="B69" s="6"/>
      <c r="C69" s="7">
        <v>74012</v>
      </c>
      <c r="D69" s="7">
        <v>99290</v>
      </c>
      <c r="E69" s="7">
        <v>200</v>
      </c>
      <c r="F69" s="8" t="s">
        <v>37</v>
      </c>
      <c r="G69" s="8" t="s">
        <v>41</v>
      </c>
      <c r="H69" s="34">
        <v>297</v>
      </c>
      <c r="I69" s="25"/>
    </row>
    <row r="70" spans="1:10" ht="25.5">
      <c r="A70" s="87" t="s">
        <v>112</v>
      </c>
      <c r="B70" s="6"/>
      <c r="C70" s="7">
        <v>74014</v>
      </c>
      <c r="D70" s="7">
        <v>99090</v>
      </c>
      <c r="E70" s="7">
        <v>200</v>
      </c>
      <c r="F70" s="8" t="s">
        <v>37</v>
      </c>
      <c r="G70" s="8" t="s">
        <v>41</v>
      </c>
      <c r="H70" s="34">
        <v>30</v>
      </c>
      <c r="I70" s="25"/>
    </row>
    <row r="71" spans="1:10" s="79" customFormat="1" ht="45">
      <c r="A71" s="78" t="s">
        <v>22</v>
      </c>
      <c r="B71" s="20">
        <v>7500000</v>
      </c>
      <c r="C71" s="73">
        <v>75000</v>
      </c>
      <c r="D71" s="74" t="s">
        <v>67</v>
      </c>
      <c r="E71" s="73"/>
      <c r="F71" s="74"/>
      <c r="G71" s="74"/>
      <c r="H71" s="36">
        <f>SUM(H72:H82)</f>
        <v>10799.1</v>
      </c>
      <c r="I71" s="28"/>
    </row>
    <row r="72" spans="1:10">
      <c r="A72" s="43" t="s">
        <v>58</v>
      </c>
      <c r="B72" s="6">
        <v>7519999</v>
      </c>
      <c r="C72" s="7">
        <v>75001</v>
      </c>
      <c r="D72" s="21" t="s">
        <v>101</v>
      </c>
      <c r="E72" s="7">
        <v>200</v>
      </c>
      <c r="F72" s="8" t="s">
        <v>39</v>
      </c>
      <c r="G72" s="8" t="s">
        <v>46</v>
      </c>
      <c r="H72" s="34">
        <f>1269.2+365.8</f>
        <v>1635</v>
      </c>
      <c r="I72" s="25"/>
    </row>
    <row r="73" spans="1:10" ht="33" customHeight="1">
      <c r="A73" s="44"/>
      <c r="B73" s="6">
        <v>7519999</v>
      </c>
      <c r="C73" s="7">
        <v>75001</v>
      </c>
      <c r="D73" s="21" t="s">
        <v>101</v>
      </c>
      <c r="E73" s="7">
        <v>800</v>
      </c>
      <c r="F73" s="8" t="s">
        <v>39</v>
      </c>
      <c r="G73" s="8" t="s">
        <v>46</v>
      </c>
      <c r="H73" s="34">
        <v>1476.4</v>
      </c>
      <c r="I73" s="25"/>
    </row>
    <row r="74" spans="1:10" ht="30" customHeight="1">
      <c r="A74" s="39" t="s">
        <v>107</v>
      </c>
      <c r="B74" s="6"/>
      <c r="C74" s="7">
        <v>75003</v>
      </c>
      <c r="D74" s="7" t="s">
        <v>99</v>
      </c>
      <c r="E74" s="19" t="s">
        <v>100</v>
      </c>
      <c r="F74" s="18" t="s">
        <v>43</v>
      </c>
      <c r="G74" s="19" t="s">
        <v>38</v>
      </c>
      <c r="H74" s="34">
        <v>7.5</v>
      </c>
      <c r="I74" s="25"/>
    </row>
    <row r="75" spans="1:10">
      <c r="A75" s="2" t="s">
        <v>25</v>
      </c>
      <c r="B75" s="6">
        <v>7599913</v>
      </c>
      <c r="C75" s="7">
        <v>75004</v>
      </c>
      <c r="D75" s="7">
        <v>99130</v>
      </c>
      <c r="E75" s="7">
        <v>200</v>
      </c>
      <c r="F75" s="8" t="s">
        <v>44</v>
      </c>
      <c r="G75" s="8" t="s">
        <v>38</v>
      </c>
      <c r="H75" s="34">
        <v>1401.3</v>
      </c>
      <c r="I75" s="25"/>
    </row>
    <row r="76" spans="1:10">
      <c r="A76" s="43" t="s">
        <v>24</v>
      </c>
      <c r="B76" s="6">
        <v>7590420</v>
      </c>
      <c r="C76" s="7">
        <v>75005</v>
      </c>
      <c r="D76" s="8" t="s">
        <v>79</v>
      </c>
      <c r="E76" s="7">
        <v>100</v>
      </c>
      <c r="F76" s="8" t="s">
        <v>44</v>
      </c>
      <c r="G76" s="8" t="s">
        <v>44</v>
      </c>
      <c r="H76" s="34">
        <v>1651.6</v>
      </c>
      <c r="I76" s="25"/>
    </row>
    <row r="77" spans="1:10">
      <c r="A77" s="44"/>
      <c r="B77" s="6">
        <v>7590420</v>
      </c>
      <c r="C77" s="7">
        <v>75005</v>
      </c>
      <c r="D77" s="8" t="s">
        <v>79</v>
      </c>
      <c r="E77" s="7">
        <v>800</v>
      </c>
      <c r="F77" s="8" t="s">
        <v>44</v>
      </c>
      <c r="G77" s="8" t="s">
        <v>44</v>
      </c>
      <c r="H77" s="34">
        <v>148.1</v>
      </c>
      <c r="I77" s="25"/>
    </row>
    <row r="78" spans="1:10">
      <c r="A78" s="2" t="s">
        <v>23</v>
      </c>
      <c r="B78" s="6">
        <v>7599912</v>
      </c>
      <c r="C78" s="7">
        <v>75006</v>
      </c>
      <c r="D78" s="7">
        <v>99110</v>
      </c>
      <c r="E78" s="7">
        <v>800</v>
      </c>
      <c r="F78" s="8" t="s">
        <v>44</v>
      </c>
      <c r="G78" s="8" t="s">
        <v>38</v>
      </c>
      <c r="H78" s="34">
        <v>1842.4</v>
      </c>
      <c r="I78" s="25"/>
      <c r="J78" s="54"/>
    </row>
    <row r="79" spans="1:10">
      <c r="A79" s="2" t="s">
        <v>114</v>
      </c>
      <c r="B79" s="6"/>
      <c r="C79" s="7">
        <v>75007</v>
      </c>
      <c r="D79" s="17" t="s">
        <v>110</v>
      </c>
      <c r="E79" s="16">
        <v>300</v>
      </c>
      <c r="F79" s="17" t="s">
        <v>43</v>
      </c>
      <c r="G79" s="17" t="s">
        <v>38</v>
      </c>
      <c r="H79" s="34">
        <v>25.3</v>
      </c>
      <c r="I79" s="25"/>
      <c r="J79" s="54"/>
    </row>
    <row r="80" spans="1:10">
      <c r="A80" s="2" t="s">
        <v>115</v>
      </c>
      <c r="B80" s="6"/>
      <c r="C80" s="7">
        <v>75009</v>
      </c>
      <c r="D80" s="17" t="s">
        <v>126</v>
      </c>
      <c r="E80" s="7">
        <v>200</v>
      </c>
      <c r="F80" s="8" t="s">
        <v>44</v>
      </c>
      <c r="G80" s="8" t="s">
        <v>38</v>
      </c>
      <c r="H80" s="34">
        <v>341.8</v>
      </c>
      <c r="I80" s="25"/>
      <c r="J80" s="54"/>
    </row>
    <row r="81" spans="1:10">
      <c r="A81" s="2" t="s">
        <v>116</v>
      </c>
      <c r="B81" s="6"/>
      <c r="C81" s="7">
        <v>75010</v>
      </c>
      <c r="D81" s="17" t="s">
        <v>91</v>
      </c>
      <c r="E81" s="16">
        <v>200</v>
      </c>
      <c r="F81" s="17" t="s">
        <v>44</v>
      </c>
      <c r="G81" s="17" t="s">
        <v>37</v>
      </c>
      <c r="H81" s="34">
        <v>528.20000000000005</v>
      </c>
      <c r="I81" s="25"/>
      <c r="J81" s="54"/>
    </row>
    <row r="82" spans="1:10">
      <c r="A82" s="2" t="s">
        <v>117</v>
      </c>
      <c r="B82" s="6"/>
      <c r="C82" s="7">
        <v>75013</v>
      </c>
      <c r="D82" s="7">
        <v>99110</v>
      </c>
      <c r="E82" s="7">
        <v>800</v>
      </c>
      <c r="F82" s="8" t="s">
        <v>44</v>
      </c>
      <c r="G82" s="8" t="s">
        <v>44</v>
      </c>
      <c r="H82" s="34">
        <v>1741.5</v>
      </c>
      <c r="I82" s="25"/>
      <c r="J82" s="54"/>
    </row>
    <row r="83" spans="1:10" s="79" customFormat="1">
      <c r="A83" s="78" t="s">
        <v>8</v>
      </c>
      <c r="B83" s="20">
        <v>7700000</v>
      </c>
      <c r="C83" s="73">
        <v>77000</v>
      </c>
      <c r="D83" s="74" t="s">
        <v>67</v>
      </c>
      <c r="E83" s="73"/>
      <c r="F83" s="74"/>
      <c r="G83" s="74"/>
      <c r="H83" s="36">
        <f>H84+H94+H103+H106+H109+H110+H107+H108</f>
        <v>88560</v>
      </c>
      <c r="I83" s="28"/>
    </row>
    <row r="84" spans="1:10" ht="30">
      <c r="A84" s="3" t="s">
        <v>36</v>
      </c>
      <c r="B84" s="23">
        <v>7710000</v>
      </c>
      <c r="C84" s="11">
        <v>77100</v>
      </c>
      <c r="D84" s="12" t="s">
        <v>67</v>
      </c>
      <c r="E84" s="11"/>
      <c r="F84" s="12"/>
      <c r="G84" s="12"/>
      <c r="H84" s="36">
        <f>SUM(H85:H93)</f>
        <v>41839.699999999997</v>
      </c>
      <c r="I84" s="28"/>
    </row>
    <row r="85" spans="1:10" ht="30">
      <c r="A85" s="1" t="s">
        <v>9</v>
      </c>
      <c r="B85" s="22">
        <v>7717370</v>
      </c>
      <c r="C85" s="10">
        <v>77101</v>
      </c>
      <c r="D85" s="13">
        <v>76700</v>
      </c>
      <c r="E85" s="13">
        <v>600</v>
      </c>
      <c r="F85" s="15" t="s">
        <v>42</v>
      </c>
      <c r="G85" s="15" t="s">
        <v>37</v>
      </c>
      <c r="H85" s="37">
        <f>25402.9-275.8</f>
        <v>25127.100000000002</v>
      </c>
      <c r="I85" s="29"/>
    </row>
    <row r="86" spans="1:10">
      <c r="A86" s="47" t="s">
        <v>60</v>
      </c>
      <c r="B86" s="6">
        <v>7710059</v>
      </c>
      <c r="C86" s="10">
        <v>77102</v>
      </c>
      <c r="D86" s="8" t="s">
        <v>80</v>
      </c>
      <c r="E86" s="7">
        <v>600</v>
      </c>
      <c r="F86" s="8" t="s">
        <v>42</v>
      </c>
      <c r="G86" s="8" t="s">
        <v>37</v>
      </c>
      <c r="H86" s="34">
        <v>13447.9</v>
      </c>
      <c r="I86" s="25"/>
    </row>
    <row r="87" spans="1:10">
      <c r="A87" s="48"/>
      <c r="B87" s="22">
        <v>7717390</v>
      </c>
      <c r="C87" s="10">
        <v>77102</v>
      </c>
      <c r="D87" s="13">
        <v>76900</v>
      </c>
      <c r="E87" s="13">
        <v>600</v>
      </c>
      <c r="F87" s="8" t="s">
        <v>42</v>
      </c>
      <c r="G87" s="8" t="s">
        <v>37</v>
      </c>
      <c r="H87" s="37">
        <v>292.89999999999998</v>
      </c>
      <c r="I87" s="29"/>
    </row>
    <row r="88" spans="1:10">
      <c r="A88" s="49"/>
      <c r="B88" s="6">
        <v>7719915</v>
      </c>
      <c r="C88" s="10">
        <v>77102</v>
      </c>
      <c r="D88" s="7">
        <v>99150</v>
      </c>
      <c r="E88" s="7">
        <v>600</v>
      </c>
      <c r="F88" s="8" t="s">
        <v>42</v>
      </c>
      <c r="G88" s="8" t="s">
        <v>37</v>
      </c>
      <c r="H88" s="34">
        <v>1080</v>
      </c>
      <c r="I88" s="25"/>
    </row>
    <row r="89" spans="1:10" ht="45">
      <c r="A89" s="2" t="s">
        <v>10</v>
      </c>
      <c r="B89" s="6">
        <v>7719916</v>
      </c>
      <c r="C89" s="10">
        <v>77104</v>
      </c>
      <c r="D89" s="7">
        <v>99160</v>
      </c>
      <c r="E89" s="7">
        <v>200</v>
      </c>
      <c r="F89" s="8" t="s">
        <v>42</v>
      </c>
      <c r="G89" s="8" t="s">
        <v>37</v>
      </c>
      <c r="H89" s="34">
        <v>16</v>
      </c>
      <c r="I89" s="25"/>
    </row>
    <row r="90" spans="1:10" ht="30">
      <c r="A90" s="41" t="s">
        <v>122</v>
      </c>
      <c r="B90" s="6"/>
      <c r="C90" s="10">
        <v>77103</v>
      </c>
      <c r="D90" s="7">
        <v>69100</v>
      </c>
      <c r="E90" s="7">
        <v>600</v>
      </c>
      <c r="F90" s="8" t="s">
        <v>42</v>
      </c>
      <c r="G90" s="8" t="s">
        <v>37</v>
      </c>
      <c r="H90" s="34">
        <v>890.2</v>
      </c>
      <c r="I90" s="25"/>
    </row>
    <row r="91" spans="1:10">
      <c r="A91" s="47" t="s">
        <v>56</v>
      </c>
      <c r="B91" s="9">
        <v>7717200</v>
      </c>
      <c r="C91" s="10">
        <v>77107</v>
      </c>
      <c r="D91" s="10">
        <v>77800</v>
      </c>
      <c r="E91" s="13">
        <v>100</v>
      </c>
      <c r="F91" s="15" t="s">
        <v>42</v>
      </c>
      <c r="G91" s="8" t="s">
        <v>46</v>
      </c>
      <c r="H91" s="37">
        <v>34.4</v>
      </c>
      <c r="I91" s="29"/>
    </row>
    <row r="92" spans="1:10">
      <c r="A92" s="48"/>
      <c r="B92" s="9">
        <v>7717200</v>
      </c>
      <c r="C92" s="10">
        <v>77107</v>
      </c>
      <c r="D92" s="10">
        <v>77800</v>
      </c>
      <c r="E92" s="13">
        <v>200</v>
      </c>
      <c r="F92" s="15" t="s">
        <v>42</v>
      </c>
      <c r="G92" s="8" t="s">
        <v>46</v>
      </c>
      <c r="H92" s="37">
        <v>11</v>
      </c>
      <c r="I92" s="29"/>
    </row>
    <row r="93" spans="1:10">
      <c r="A93" s="49"/>
      <c r="B93" s="22">
        <v>7717350</v>
      </c>
      <c r="C93" s="10">
        <v>77107</v>
      </c>
      <c r="D93" s="13">
        <v>77900</v>
      </c>
      <c r="E93" s="13">
        <v>300</v>
      </c>
      <c r="F93" s="8" t="s">
        <v>43</v>
      </c>
      <c r="G93" s="8" t="s">
        <v>39</v>
      </c>
      <c r="H93" s="37">
        <v>940.2</v>
      </c>
      <c r="I93" s="29"/>
    </row>
    <row r="94" spans="1:10" ht="30">
      <c r="A94" s="3" t="s">
        <v>11</v>
      </c>
      <c r="B94" s="23">
        <v>7720000</v>
      </c>
      <c r="C94" s="11">
        <v>77200</v>
      </c>
      <c r="D94" s="12" t="s">
        <v>67</v>
      </c>
      <c r="E94" s="11"/>
      <c r="F94" s="12"/>
      <c r="G94" s="12"/>
      <c r="H94" s="36">
        <f>SUM(H95:H102)</f>
        <v>33150.600000000006</v>
      </c>
      <c r="I94" s="28"/>
    </row>
    <row r="95" spans="1:10">
      <c r="A95" s="43" t="s">
        <v>14</v>
      </c>
      <c r="B95" s="6">
        <v>7720059</v>
      </c>
      <c r="C95" s="10">
        <v>77201</v>
      </c>
      <c r="D95" s="8" t="s">
        <v>80</v>
      </c>
      <c r="E95" s="7">
        <v>600</v>
      </c>
      <c r="F95" s="8" t="s">
        <v>42</v>
      </c>
      <c r="G95" s="8" t="s">
        <v>45</v>
      </c>
      <c r="H95" s="34">
        <v>3947.4</v>
      </c>
      <c r="I95" s="25"/>
    </row>
    <row r="96" spans="1:10">
      <c r="A96" s="44"/>
      <c r="B96" s="22">
        <v>7727340</v>
      </c>
      <c r="C96" s="10">
        <v>77201</v>
      </c>
      <c r="D96" s="13">
        <v>77000</v>
      </c>
      <c r="E96" s="13">
        <v>600</v>
      </c>
      <c r="F96" s="8" t="s">
        <v>42</v>
      </c>
      <c r="G96" s="8" t="s">
        <v>45</v>
      </c>
      <c r="H96" s="37">
        <v>27833.9</v>
      </c>
      <c r="I96" s="29"/>
    </row>
    <row r="97" spans="1:9">
      <c r="A97" s="47" t="s">
        <v>57</v>
      </c>
      <c r="B97" s="22">
        <v>7727400</v>
      </c>
      <c r="C97" s="10">
        <v>77202</v>
      </c>
      <c r="D97" s="13">
        <v>77200</v>
      </c>
      <c r="E97" s="13">
        <v>600</v>
      </c>
      <c r="F97" s="8" t="s">
        <v>42</v>
      </c>
      <c r="G97" s="8" t="s">
        <v>45</v>
      </c>
      <c r="H97" s="37">
        <v>671.7</v>
      </c>
      <c r="I97" s="29"/>
    </row>
    <row r="98" spans="1:9">
      <c r="A98" s="48"/>
      <c r="B98" s="22"/>
      <c r="C98" s="10">
        <v>77202</v>
      </c>
      <c r="D98" s="13">
        <v>77270</v>
      </c>
      <c r="E98" s="13">
        <v>600</v>
      </c>
      <c r="F98" s="8" t="s">
        <v>42</v>
      </c>
      <c r="G98" s="8" t="s">
        <v>45</v>
      </c>
      <c r="H98" s="37">
        <f>200</f>
        <v>200</v>
      </c>
      <c r="I98" s="29"/>
    </row>
    <row r="99" spans="1:9">
      <c r="A99" s="48"/>
      <c r="B99" s="9">
        <v>7727330</v>
      </c>
      <c r="C99" s="10">
        <v>77202</v>
      </c>
      <c r="D99" s="10">
        <v>77300</v>
      </c>
      <c r="E99" s="13">
        <v>100</v>
      </c>
      <c r="F99" s="8" t="s">
        <v>42</v>
      </c>
      <c r="G99" s="8" t="s">
        <v>46</v>
      </c>
      <c r="H99" s="37">
        <v>43</v>
      </c>
      <c r="I99" s="29"/>
    </row>
    <row r="100" spans="1:9">
      <c r="A100" s="49"/>
      <c r="B100" s="9">
        <v>7727330</v>
      </c>
      <c r="C100" s="10">
        <v>77202</v>
      </c>
      <c r="D100" s="10">
        <v>77300</v>
      </c>
      <c r="E100" s="13">
        <v>200</v>
      </c>
      <c r="F100" s="8" t="s">
        <v>42</v>
      </c>
      <c r="G100" s="8" t="s">
        <v>46</v>
      </c>
      <c r="H100" s="37">
        <f>5.7-2.4</f>
        <v>3.3000000000000003</v>
      </c>
      <c r="I100" s="29"/>
    </row>
    <row r="101" spans="1:9" ht="30">
      <c r="A101" s="2" t="s">
        <v>12</v>
      </c>
      <c r="B101" s="6">
        <v>7729917</v>
      </c>
      <c r="C101" s="10">
        <v>77204</v>
      </c>
      <c r="D101" s="7">
        <v>99170</v>
      </c>
      <c r="E101" s="7">
        <v>200</v>
      </c>
      <c r="F101" s="8" t="s">
        <v>42</v>
      </c>
      <c r="G101" s="8" t="s">
        <v>45</v>
      </c>
      <c r="H101" s="34">
        <v>151.30000000000001</v>
      </c>
      <c r="I101" s="25"/>
    </row>
    <row r="102" spans="1:9" ht="30">
      <c r="A102" s="2" t="s">
        <v>123</v>
      </c>
      <c r="B102" s="6"/>
      <c r="C102" s="10">
        <v>77203</v>
      </c>
      <c r="D102" s="7">
        <v>69100</v>
      </c>
      <c r="E102" s="7">
        <v>600</v>
      </c>
      <c r="F102" s="8" t="s">
        <v>42</v>
      </c>
      <c r="G102" s="8" t="s">
        <v>45</v>
      </c>
      <c r="H102" s="34">
        <v>300</v>
      </c>
      <c r="I102" s="25"/>
    </row>
    <row r="103" spans="1:9" ht="30">
      <c r="A103" s="3" t="s">
        <v>13</v>
      </c>
      <c r="B103" s="23">
        <v>7730000</v>
      </c>
      <c r="C103" s="11">
        <v>77300</v>
      </c>
      <c r="D103" s="12" t="s">
        <v>67</v>
      </c>
      <c r="E103" s="11"/>
      <c r="F103" s="12"/>
      <c r="G103" s="12"/>
      <c r="H103" s="38">
        <f>H104+H105</f>
        <v>11849.5</v>
      </c>
      <c r="I103" s="30"/>
    </row>
    <row r="104" spans="1:9">
      <c r="A104" s="45" t="s">
        <v>86</v>
      </c>
      <c r="B104" s="6">
        <v>7730059</v>
      </c>
      <c r="C104" s="7">
        <v>77301</v>
      </c>
      <c r="D104" s="14" t="s">
        <v>83</v>
      </c>
      <c r="E104" s="7">
        <v>600</v>
      </c>
      <c r="F104" s="8" t="s">
        <v>42</v>
      </c>
      <c r="G104" s="8" t="s">
        <v>38</v>
      </c>
      <c r="H104" s="34">
        <v>6345.5</v>
      </c>
      <c r="I104" s="25"/>
    </row>
    <row r="105" spans="1:9">
      <c r="A105" s="46"/>
      <c r="B105" s="6">
        <v>7730059</v>
      </c>
      <c r="C105" s="7">
        <v>77301</v>
      </c>
      <c r="D105" s="14" t="s">
        <v>84</v>
      </c>
      <c r="E105" s="7">
        <v>600</v>
      </c>
      <c r="F105" s="8" t="s">
        <v>42</v>
      </c>
      <c r="G105" s="8" t="s">
        <v>38</v>
      </c>
      <c r="H105" s="34">
        <v>5504</v>
      </c>
      <c r="I105" s="25"/>
    </row>
    <row r="106" spans="1:9">
      <c r="A106" s="43" t="s">
        <v>15</v>
      </c>
      <c r="B106" s="6">
        <v>7790420</v>
      </c>
      <c r="C106" s="7">
        <v>77001</v>
      </c>
      <c r="D106" s="8" t="s">
        <v>79</v>
      </c>
      <c r="E106" s="7">
        <v>100</v>
      </c>
      <c r="F106" s="8" t="s">
        <v>42</v>
      </c>
      <c r="G106" s="8" t="s">
        <v>46</v>
      </c>
      <c r="H106" s="34">
        <v>1563.8</v>
      </c>
      <c r="I106" s="25"/>
    </row>
    <row r="107" spans="1:9">
      <c r="A107" s="50"/>
      <c r="B107" s="6">
        <v>7790420</v>
      </c>
      <c r="C107" s="7">
        <v>77001</v>
      </c>
      <c r="D107" s="8" t="s">
        <v>79</v>
      </c>
      <c r="E107" s="7">
        <v>200</v>
      </c>
      <c r="F107" s="8" t="s">
        <v>42</v>
      </c>
      <c r="G107" s="8" t="s">
        <v>46</v>
      </c>
      <c r="H107" s="34">
        <v>17.899999999999999</v>
      </c>
      <c r="I107" s="25"/>
    </row>
    <row r="108" spans="1:9">
      <c r="A108" s="44"/>
      <c r="B108" s="6">
        <v>7790420</v>
      </c>
      <c r="C108" s="7">
        <v>77001</v>
      </c>
      <c r="D108" s="8" t="s">
        <v>79</v>
      </c>
      <c r="E108" s="7">
        <v>800</v>
      </c>
      <c r="F108" s="8" t="s">
        <v>42</v>
      </c>
      <c r="G108" s="8" t="s">
        <v>46</v>
      </c>
      <c r="H108" s="34">
        <v>3.6</v>
      </c>
      <c r="I108" s="25"/>
    </row>
    <row r="109" spans="1:9" ht="30">
      <c r="A109" s="2" t="s">
        <v>70</v>
      </c>
      <c r="B109" s="6">
        <v>7799918</v>
      </c>
      <c r="C109" s="7">
        <v>77002</v>
      </c>
      <c r="D109" s="7">
        <v>99180</v>
      </c>
      <c r="E109" s="7">
        <v>200</v>
      </c>
      <c r="F109" s="8" t="s">
        <v>42</v>
      </c>
      <c r="G109" s="8" t="s">
        <v>46</v>
      </c>
      <c r="H109" s="34">
        <v>84.9</v>
      </c>
      <c r="I109" s="25"/>
    </row>
    <row r="110" spans="1:9">
      <c r="A110" s="2" t="s">
        <v>16</v>
      </c>
      <c r="B110" s="6">
        <v>7799919</v>
      </c>
      <c r="C110" s="7">
        <v>77003</v>
      </c>
      <c r="D110" s="7">
        <v>99190</v>
      </c>
      <c r="E110" s="7">
        <v>200</v>
      </c>
      <c r="F110" s="8" t="s">
        <v>42</v>
      </c>
      <c r="G110" s="8" t="s">
        <v>46</v>
      </c>
      <c r="H110" s="34">
        <v>50</v>
      </c>
      <c r="I110" s="25"/>
    </row>
    <row r="111" spans="1:9" s="79" customFormat="1" ht="30">
      <c r="A111" s="78" t="s">
        <v>19</v>
      </c>
      <c r="B111" s="20">
        <v>7800000</v>
      </c>
      <c r="C111" s="73">
        <v>78000</v>
      </c>
      <c r="D111" s="74" t="s">
        <v>67</v>
      </c>
      <c r="E111" s="73"/>
      <c r="F111" s="74"/>
      <c r="G111" s="74"/>
      <c r="H111" s="36">
        <f>SUM(H112:H117)</f>
        <v>11046.9</v>
      </c>
      <c r="I111" s="28"/>
    </row>
    <row r="112" spans="1:9" ht="15" customHeight="1">
      <c r="A112" s="41" t="s">
        <v>20</v>
      </c>
      <c r="B112" s="6">
        <v>7899920</v>
      </c>
      <c r="C112" s="7">
        <v>78001</v>
      </c>
      <c r="D112" s="7">
        <v>99200</v>
      </c>
      <c r="E112" s="7">
        <v>600</v>
      </c>
      <c r="F112" s="8" t="s">
        <v>48</v>
      </c>
      <c r="G112" s="8" t="s">
        <v>37</v>
      </c>
      <c r="H112" s="34">
        <f>787.7+293.5</f>
        <v>1081.2</v>
      </c>
      <c r="I112" s="25"/>
    </row>
    <row r="113" spans="1:10" ht="30" customHeight="1">
      <c r="A113" s="43" t="s">
        <v>119</v>
      </c>
      <c r="B113" s="6">
        <v>7890059</v>
      </c>
      <c r="C113" s="7">
        <v>78002</v>
      </c>
      <c r="D113" s="8" t="s">
        <v>79</v>
      </c>
      <c r="E113" s="7">
        <v>100</v>
      </c>
      <c r="F113" s="8" t="s">
        <v>47</v>
      </c>
      <c r="G113" s="8" t="s">
        <v>45</v>
      </c>
      <c r="H113" s="34">
        <v>913.5</v>
      </c>
      <c r="I113" s="25"/>
    </row>
    <row r="114" spans="1:10">
      <c r="A114" s="44"/>
      <c r="B114" s="6"/>
      <c r="C114" s="7">
        <v>78002</v>
      </c>
      <c r="D114" s="8" t="s">
        <v>79</v>
      </c>
      <c r="E114" s="7">
        <v>200</v>
      </c>
      <c r="F114" s="8" t="s">
        <v>47</v>
      </c>
      <c r="G114" s="8" t="s">
        <v>45</v>
      </c>
      <c r="H114" s="34">
        <v>375.2</v>
      </c>
      <c r="I114" s="25"/>
    </row>
    <row r="115" spans="1:10">
      <c r="A115" s="2" t="s">
        <v>21</v>
      </c>
      <c r="B115" s="6">
        <v>7890059</v>
      </c>
      <c r="C115" s="7">
        <v>78003</v>
      </c>
      <c r="D115" s="8" t="s">
        <v>80</v>
      </c>
      <c r="E115" s="7">
        <v>600</v>
      </c>
      <c r="F115" s="8" t="s">
        <v>48</v>
      </c>
      <c r="G115" s="8" t="s">
        <v>37</v>
      </c>
      <c r="H115" s="34">
        <v>6620.1</v>
      </c>
      <c r="I115" s="25"/>
    </row>
    <row r="116" spans="1:10">
      <c r="A116" s="43" t="s">
        <v>87</v>
      </c>
      <c r="B116" s="6">
        <v>7899921</v>
      </c>
      <c r="C116" s="7">
        <v>78004</v>
      </c>
      <c r="D116" s="7">
        <v>99210</v>
      </c>
      <c r="E116" s="7">
        <v>200</v>
      </c>
      <c r="F116" s="8" t="s">
        <v>48</v>
      </c>
      <c r="G116" s="8" t="s">
        <v>37</v>
      </c>
      <c r="H116" s="34">
        <v>200</v>
      </c>
      <c r="I116" s="25"/>
    </row>
    <row r="117" spans="1:10">
      <c r="A117" s="44"/>
      <c r="B117" s="6">
        <v>7899922</v>
      </c>
      <c r="C117" s="7">
        <v>78004</v>
      </c>
      <c r="D117" s="7">
        <v>99220</v>
      </c>
      <c r="E117" s="7">
        <v>600</v>
      </c>
      <c r="F117" s="8" t="s">
        <v>48</v>
      </c>
      <c r="G117" s="8" t="s">
        <v>37</v>
      </c>
      <c r="H117" s="34">
        <f>502.9+1354</f>
        <v>1856.9</v>
      </c>
      <c r="I117" s="25"/>
    </row>
    <row r="118" spans="1:10" s="79" customFormat="1" ht="30">
      <c r="A118" s="78" t="s">
        <v>26</v>
      </c>
      <c r="B118" s="20">
        <v>7900000</v>
      </c>
      <c r="C118" s="73">
        <v>79000</v>
      </c>
      <c r="D118" s="74" t="s">
        <v>67</v>
      </c>
      <c r="E118" s="73"/>
      <c r="F118" s="74"/>
      <c r="G118" s="74"/>
      <c r="H118" s="36">
        <f>SUM(H119:H125)</f>
        <v>22220.2</v>
      </c>
      <c r="I118" s="28"/>
    </row>
    <row r="119" spans="1:10" ht="45">
      <c r="A119" s="2" t="s">
        <v>113</v>
      </c>
      <c r="B119" s="6">
        <v>7919999</v>
      </c>
      <c r="C119" s="7">
        <v>79001</v>
      </c>
      <c r="D119" s="7">
        <v>99990</v>
      </c>
      <c r="E119" s="7">
        <v>600</v>
      </c>
      <c r="F119" s="8" t="s">
        <v>42</v>
      </c>
      <c r="G119" s="8" t="s">
        <v>42</v>
      </c>
      <c r="H119" s="34">
        <v>280.7</v>
      </c>
      <c r="I119" s="25"/>
    </row>
    <row r="120" spans="1:10">
      <c r="A120" s="41" t="s">
        <v>27</v>
      </c>
      <c r="B120" s="6">
        <v>7999923</v>
      </c>
      <c r="C120" s="7">
        <v>79004</v>
      </c>
      <c r="D120" s="7">
        <v>99230</v>
      </c>
      <c r="E120" s="7">
        <v>400</v>
      </c>
      <c r="F120" s="8" t="s">
        <v>49</v>
      </c>
      <c r="G120" s="8" t="s">
        <v>44</v>
      </c>
      <c r="H120" s="34">
        <f>5679+16000</f>
        <v>21679</v>
      </c>
      <c r="I120" s="25"/>
    </row>
    <row r="121" spans="1:10">
      <c r="A121" s="2" t="s">
        <v>28</v>
      </c>
      <c r="B121" s="6">
        <v>7999924</v>
      </c>
      <c r="C121" s="7">
        <v>79005</v>
      </c>
      <c r="D121" s="7">
        <v>99240</v>
      </c>
      <c r="E121" s="7">
        <v>100</v>
      </c>
      <c r="F121" s="8" t="s">
        <v>49</v>
      </c>
      <c r="G121" s="8" t="s">
        <v>44</v>
      </c>
      <c r="H121" s="34">
        <v>89.3</v>
      </c>
      <c r="I121" s="25"/>
    </row>
    <row r="122" spans="1:10" ht="60">
      <c r="A122" s="2" t="s">
        <v>71</v>
      </c>
      <c r="B122" s="6">
        <v>7999925</v>
      </c>
      <c r="C122" s="7">
        <v>79006</v>
      </c>
      <c r="D122" s="7">
        <v>99250</v>
      </c>
      <c r="E122" s="7">
        <v>600</v>
      </c>
      <c r="F122" s="8" t="s">
        <v>43</v>
      </c>
      <c r="G122" s="8" t="s">
        <v>40</v>
      </c>
      <c r="H122" s="34">
        <v>19.7</v>
      </c>
      <c r="I122" s="25"/>
    </row>
    <row r="123" spans="1:10">
      <c r="A123" s="2" t="s">
        <v>29</v>
      </c>
      <c r="B123" s="6">
        <v>7999926</v>
      </c>
      <c r="C123" s="7">
        <v>79007</v>
      </c>
      <c r="D123" s="7">
        <v>99260</v>
      </c>
      <c r="E123" s="7">
        <v>200</v>
      </c>
      <c r="F123" s="8" t="s">
        <v>42</v>
      </c>
      <c r="G123" s="8" t="s">
        <v>42</v>
      </c>
      <c r="H123" s="34">
        <v>10.5</v>
      </c>
      <c r="I123" s="25"/>
    </row>
    <row r="124" spans="1:10" ht="30">
      <c r="A124" s="2" t="s">
        <v>121</v>
      </c>
      <c r="B124" s="6"/>
      <c r="C124" s="7">
        <v>79010</v>
      </c>
      <c r="D124" s="7">
        <v>99310</v>
      </c>
      <c r="E124" s="7">
        <v>200</v>
      </c>
      <c r="F124" s="8" t="s">
        <v>49</v>
      </c>
      <c r="G124" s="8" t="s">
        <v>45</v>
      </c>
      <c r="H124" s="34">
        <v>100</v>
      </c>
      <c r="I124" s="25"/>
    </row>
    <row r="125" spans="1:10">
      <c r="A125" s="88" t="s">
        <v>120</v>
      </c>
      <c r="B125" s="6"/>
      <c r="C125" s="7">
        <v>79012</v>
      </c>
      <c r="D125" s="7">
        <v>99310</v>
      </c>
      <c r="E125" s="7">
        <v>200</v>
      </c>
      <c r="F125" s="8" t="s">
        <v>49</v>
      </c>
      <c r="G125" s="8" t="s">
        <v>45</v>
      </c>
      <c r="H125" s="34">
        <v>41</v>
      </c>
      <c r="I125" s="25"/>
    </row>
    <row r="126" spans="1:10" s="79" customFormat="1" ht="30">
      <c r="A126" s="89" t="s">
        <v>97</v>
      </c>
      <c r="B126" s="20">
        <v>9940880</v>
      </c>
      <c r="C126" s="73">
        <v>99300</v>
      </c>
      <c r="D126" s="74" t="s">
        <v>95</v>
      </c>
      <c r="E126" s="73">
        <v>200</v>
      </c>
      <c r="F126" s="90" t="s">
        <v>39</v>
      </c>
      <c r="G126" s="90" t="s">
        <v>44</v>
      </c>
      <c r="H126" s="36">
        <v>44.6</v>
      </c>
      <c r="I126" s="28"/>
      <c r="J126" s="52"/>
    </row>
    <row r="127" spans="1:10" s="79" customFormat="1" ht="60">
      <c r="A127" s="78" t="s">
        <v>98</v>
      </c>
      <c r="B127" s="20">
        <v>9940880</v>
      </c>
      <c r="C127" s="73">
        <v>99300</v>
      </c>
      <c r="D127" s="74" t="s">
        <v>96</v>
      </c>
      <c r="E127" s="73">
        <v>200</v>
      </c>
      <c r="F127" s="90" t="s">
        <v>39</v>
      </c>
      <c r="G127" s="90" t="s">
        <v>44</v>
      </c>
      <c r="H127" s="36">
        <v>0.6</v>
      </c>
      <c r="I127" s="28"/>
      <c r="J127" s="52"/>
    </row>
    <row r="128" spans="1:10" s="79" customFormat="1">
      <c r="A128" s="78" t="s">
        <v>65</v>
      </c>
      <c r="B128" s="20">
        <v>9940880</v>
      </c>
      <c r="C128" s="73">
        <v>99400</v>
      </c>
      <c r="D128" s="74" t="s">
        <v>81</v>
      </c>
      <c r="E128" s="73">
        <v>800</v>
      </c>
      <c r="F128" s="74" t="s">
        <v>37</v>
      </c>
      <c r="G128" s="74" t="s">
        <v>49</v>
      </c>
      <c r="H128" s="36">
        <v>100</v>
      </c>
      <c r="I128" s="28"/>
      <c r="J128" s="52"/>
    </row>
    <row r="129" spans="1:9" s="79" customFormat="1">
      <c r="A129" s="78" t="s">
        <v>35</v>
      </c>
      <c r="B129" s="20">
        <v>9500971</v>
      </c>
      <c r="C129" s="73">
        <v>95000</v>
      </c>
      <c r="D129" s="74" t="s">
        <v>72</v>
      </c>
      <c r="E129" s="73">
        <v>700</v>
      </c>
      <c r="F129" s="74" t="s">
        <v>41</v>
      </c>
      <c r="G129" s="74" t="s">
        <v>37</v>
      </c>
      <c r="H129" s="36">
        <v>7</v>
      </c>
      <c r="I129" s="28"/>
    </row>
    <row r="132" spans="1:9" ht="18.75">
      <c r="A132" s="91" t="s">
        <v>61</v>
      </c>
      <c r="B132" s="91" t="s">
        <v>62</v>
      </c>
      <c r="C132" s="91"/>
      <c r="D132" s="91"/>
      <c r="E132" s="91"/>
      <c r="F132" s="92"/>
      <c r="G132" s="93"/>
      <c r="H132" s="94"/>
      <c r="I132" s="94"/>
    </row>
  </sheetData>
  <autoFilter ref="A10:L130">
    <filterColumn colId="2"/>
    <filterColumn colId="3"/>
    <filterColumn colId="7"/>
    <filterColumn colId="8"/>
  </autoFilter>
  <mergeCells count="32">
    <mergeCell ref="A42:A45"/>
    <mergeCell ref="B9:B10"/>
    <mergeCell ref="C9:D9"/>
    <mergeCell ref="A33:A35"/>
    <mergeCell ref="A36:A39"/>
    <mergeCell ref="A40:A41"/>
    <mergeCell ref="A53:A55"/>
    <mergeCell ref="A106:A108"/>
    <mergeCell ref="G9:G10"/>
    <mergeCell ref="E9:E10"/>
    <mergeCell ref="A2:H2"/>
    <mergeCell ref="A3:H3"/>
    <mergeCell ref="A4:H4"/>
    <mergeCell ref="H9:H10"/>
    <mergeCell ref="A7:G7"/>
    <mergeCell ref="C8:D8"/>
    <mergeCell ref="A13:A24"/>
    <mergeCell ref="A46:A47"/>
    <mergeCell ref="A26:A29"/>
    <mergeCell ref="A56:A57"/>
    <mergeCell ref="F9:F10"/>
    <mergeCell ref="A9:A10"/>
    <mergeCell ref="A116:A117"/>
    <mergeCell ref="A104:A105"/>
    <mergeCell ref="A113:A114"/>
    <mergeCell ref="A62:A63"/>
    <mergeCell ref="A91:A93"/>
    <mergeCell ref="A97:A100"/>
    <mergeCell ref="A95:A96"/>
    <mergeCell ref="A76:A77"/>
    <mergeCell ref="A86:A88"/>
    <mergeCell ref="A72:A73"/>
  </mergeCells>
  <phoneticPr fontId="0" type="noConversion"/>
  <pageMargins left="0.51181102362204722" right="0.15748031496062992" top="0.51181102362204722" bottom="0.43307086614173229" header="0.31496062992125984" footer="0.31496062992125984"/>
  <pageSetup paperSize="9" scale="98" fitToHeight="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2015-12-28T11:25:49Z</cp:lastPrinted>
  <dcterms:created xsi:type="dcterms:W3CDTF">2014-11-10T14:48:23Z</dcterms:created>
  <dcterms:modified xsi:type="dcterms:W3CDTF">2016-11-24T08:27:23Z</dcterms:modified>
</cp:coreProperties>
</file>